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60" yWindow="45" windowWidth="11220" windowHeight="9960" tabRatio="913"/>
  </bookViews>
  <sheets>
    <sheet name="Pasūtītāja koptāme" sheetId="71" r:id="rId1"/>
    <sheet name="Būvnieka koptāme" sheetId="24" r:id="rId2"/>
    <sheet name="Kopsavilkums" sheetId="25" r:id="rId3"/>
    <sheet name="LT-1; SagatavDem" sheetId="70" r:id="rId4"/>
    <sheet name="LT-2; Izbūve" sheetId="72" r:id="rId5"/>
  </sheets>
  <definedNames>
    <definedName name="_xlnm.Print_Area" localSheetId="2">Kopsavilkums!$A$1:$H$34</definedName>
    <definedName name="_xlnm.Print_Area" localSheetId="3">'LT-1; SagatavDem'!$A$2:$O$62</definedName>
    <definedName name="_xlnm.Print_Area" localSheetId="4">'LT-2; Izbūve'!$A$2:$O$53</definedName>
    <definedName name="_xlnm.Print_Titles" localSheetId="2">Kopsavilkums!$16:$20</definedName>
    <definedName name="_xlnm.Print_Titles" localSheetId="3">'LT-1; SagatavDem'!$8:$10</definedName>
    <definedName name="_xlnm.Print_Titles" localSheetId="4">'LT-2; Izbūve'!$9:$11</definedName>
  </definedNames>
  <calcPr calcId="125725"/>
</workbook>
</file>

<file path=xl/calcChain.xml><?xml version="1.0" encoding="utf-8"?>
<calcChain xmlns="http://schemas.openxmlformats.org/spreadsheetml/2006/main">
  <c r="M42" i="70"/>
  <c r="K42"/>
  <c r="D26"/>
  <c r="M26" i="72"/>
  <c r="K26"/>
  <c r="N26"/>
  <c r="L26"/>
  <c r="M25"/>
  <c r="K25"/>
  <c r="N25"/>
  <c r="L25"/>
  <c r="K33" i="70"/>
  <c r="M16" i="72"/>
  <c r="K16"/>
  <c r="M15"/>
  <c r="K15"/>
  <c r="M14"/>
  <c r="K14"/>
  <c r="M41" i="70"/>
  <c r="K41"/>
  <c r="M31" i="72"/>
  <c r="L31"/>
  <c r="K31"/>
  <c r="N31"/>
  <c r="M29"/>
  <c r="L29"/>
  <c r="K29"/>
  <c r="N29"/>
  <c r="M19"/>
  <c r="K19"/>
  <c r="M20"/>
  <c r="K20"/>
  <c r="L20"/>
  <c r="M35" i="70"/>
  <c r="K35"/>
  <c r="M34"/>
  <c r="K34"/>
  <c r="M28" i="72"/>
  <c r="K28"/>
  <c r="M35"/>
  <c r="K35"/>
  <c r="L35"/>
  <c r="M34"/>
  <c r="K34"/>
  <c r="J32"/>
  <c r="L32"/>
  <c r="K32"/>
  <c r="N32"/>
  <c r="M32"/>
  <c r="M30"/>
  <c r="K30"/>
  <c r="M38" i="70"/>
  <c r="K38"/>
  <c r="M16"/>
  <c r="K16"/>
  <c r="M24" i="72"/>
  <c r="K24"/>
  <c r="M21"/>
  <c r="K21"/>
  <c r="L22"/>
  <c r="K22"/>
  <c r="M22"/>
  <c r="M18"/>
  <c r="K18"/>
  <c r="K13"/>
  <c r="M44" i="70"/>
  <c r="K44"/>
  <c r="M39"/>
  <c r="L39"/>
  <c r="K39"/>
  <c r="N39"/>
  <c r="M37"/>
  <c r="K37"/>
  <c r="M33"/>
  <c r="L33"/>
  <c r="M32"/>
  <c r="K32"/>
  <c r="L32"/>
  <c r="M31"/>
  <c r="K31"/>
  <c r="M30"/>
  <c r="K30"/>
  <c r="M29"/>
  <c r="K29"/>
  <c r="M28"/>
  <c r="K28"/>
  <c r="M27"/>
  <c r="K27"/>
  <c r="M26"/>
  <c r="K26"/>
  <c r="M24"/>
  <c r="K24"/>
  <c r="M23"/>
  <c r="K23"/>
  <c r="L23"/>
  <c r="M22"/>
  <c r="K22"/>
  <c r="M20"/>
  <c r="K20"/>
  <c r="M19"/>
  <c r="K19"/>
  <c r="M18"/>
  <c r="K18"/>
  <c r="M17"/>
  <c r="K17"/>
  <c r="L42" l="1"/>
  <c r="N42"/>
  <c r="O25" i="72"/>
  <c r="O26"/>
  <c r="J26"/>
  <c r="J25"/>
  <c r="L16"/>
  <c r="N16"/>
  <c r="L15"/>
  <c r="N15"/>
  <c r="L14"/>
  <c r="N14"/>
  <c r="O32"/>
  <c r="N20"/>
  <c r="O20" s="1"/>
  <c r="L41" i="70"/>
  <c r="N41"/>
  <c r="O31" i="72"/>
  <c r="J31"/>
  <c r="O29"/>
  <c r="J29"/>
  <c r="L19"/>
  <c r="N19"/>
  <c r="L35" i="70"/>
  <c r="N35"/>
  <c r="L34"/>
  <c r="N34"/>
  <c r="L28" i="72"/>
  <c r="N28"/>
  <c r="L18"/>
  <c r="N18"/>
  <c r="N13"/>
  <c r="L13"/>
  <c r="N35"/>
  <c r="O35" s="1"/>
  <c r="L34"/>
  <c r="N34"/>
  <c r="L30"/>
  <c r="N30"/>
  <c r="L38" i="70"/>
  <c r="N38"/>
  <c r="L16"/>
  <c r="N16"/>
  <c r="L24" i="72"/>
  <c r="N24"/>
  <c r="N22"/>
  <c r="O22" s="1"/>
  <c r="L21"/>
  <c r="N21"/>
  <c r="J13"/>
  <c r="M13"/>
  <c r="N23" i="70"/>
  <c r="O23" s="1"/>
  <c r="L44"/>
  <c r="N44"/>
  <c r="O39"/>
  <c r="J39"/>
  <c r="L37"/>
  <c r="N37"/>
  <c r="N33"/>
  <c r="O33" s="1"/>
  <c r="N32"/>
  <c r="O32" s="1"/>
  <c r="L31"/>
  <c r="N31"/>
  <c r="L30"/>
  <c r="J30"/>
  <c r="N30"/>
  <c r="L29"/>
  <c r="N29"/>
  <c r="L28"/>
  <c r="J28"/>
  <c r="N28"/>
  <c r="L27"/>
  <c r="N27"/>
  <c r="L26"/>
  <c r="N26"/>
  <c r="L24"/>
  <c r="N24"/>
  <c r="J23"/>
  <c r="L22"/>
  <c r="N22"/>
  <c r="L20"/>
  <c r="N20"/>
  <c r="L19"/>
  <c r="N19"/>
  <c r="L18"/>
  <c r="N18"/>
  <c r="L17"/>
  <c r="J17"/>
  <c r="N17"/>
  <c r="O18" i="72" l="1"/>
  <c r="O42" i="70"/>
  <c r="J42"/>
  <c r="J41"/>
  <c r="J15" i="72"/>
  <c r="O16"/>
  <c r="J16"/>
  <c r="O15"/>
  <c r="O14"/>
  <c r="J14"/>
  <c r="J22"/>
  <c r="J35"/>
  <c r="J20"/>
  <c r="J19"/>
  <c r="O41" i="70"/>
  <c r="O19" i="72"/>
  <c r="O35" i="70"/>
  <c r="J35"/>
  <c r="O34"/>
  <c r="J34"/>
  <c r="J16"/>
  <c r="O28" i="72"/>
  <c r="J28"/>
  <c r="O13"/>
  <c r="J18"/>
  <c r="J24"/>
  <c r="O34"/>
  <c r="J34"/>
  <c r="O30"/>
  <c r="J30"/>
  <c r="O38" i="70"/>
  <c r="J38"/>
  <c r="O16"/>
  <c r="O24" i="72"/>
  <c r="O21"/>
  <c r="J21"/>
  <c r="J37" i="70"/>
  <c r="O44"/>
  <c r="J44"/>
  <c r="O37"/>
  <c r="J33"/>
  <c r="J32"/>
  <c r="O31"/>
  <c r="J31"/>
  <c r="O30"/>
  <c r="O29"/>
  <c r="J29"/>
  <c r="O28"/>
  <c r="J27"/>
  <c r="O27"/>
  <c r="O26"/>
  <c r="J26"/>
  <c r="O24"/>
  <c r="J24"/>
  <c r="O22"/>
  <c r="J22"/>
  <c r="O20"/>
  <c r="J20"/>
  <c r="J19"/>
  <c r="O19"/>
  <c r="O18"/>
  <c r="J18"/>
  <c r="O17"/>
  <c r="O37" i="72" l="1"/>
  <c r="K14" i="70"/>
  <c r="L14"/>
  <c r="M14"/>
  <c r="K15"/>
  <c r="J14"/>
  <c r="C11" i="24"/>
  <c r="C12"/>
  <c r="C10"/>
  <c r="C7" i="25"/>
  <c r="C8"/>
  <c r="C6"/>
  <c r="J8" i="72"/>
  <c r="B59" i="70"/>
  <c r="B61"/>
  <c r="B62"/>
  <c r="N14" l="1"/>
  <c r="O14" s="1"/>
  <c r="M15" l="1"/>
  <c r="B5" i="72" l="1"/>
  <c r="B7"/>
  <c r="B6"/>
  <c r="L15" i="70" l="1"/>
  <c r="N15"/>
  <c r="O15" l="1"/>
  <c r="J15"/>
  <c r="M46" l="1"/>
  <c r="O47" s="1"/>
  <c r="K46"/>
  <c r="B22" i="25"/>
  <c r="B21"/>
  <c r="B53" i="72"/>
  <c r="B52"/>
  <c r="B50"/>
  <c r="C22" i="25"/>
  <c r="C21"/>
  <c r="A8" i="71"/>
  <c r="C3"/>
  <c r="B10" s="1"/>
  <c r="B5"/>
  <c r="B6"/>
  <c r="C9" i="25"/>
  <c r="B7" i="71" s="1"/>
  <c r="F13" i="25"/>
  <c r="B8" i="71" s="1"/>
  <c r="B18" i="24"/>
  <c r="B8" i="72" l="1"/>
  <c r="K37"/>
  <c r="K39" s="1"/>
  <c r="H22" i="25" s="1"/>
  <c r="M37" i="72"/>
  <c r="O38" s="1"/>
  <c r="L46" i="70"/>
  <c r="N46"/>
  <c r="K48"/>
  <c r="F21" i="25" l="1"/>
  <c r="L48" i="70"/>
  <c r="E21" i="25" s="1"/>
  <c r="M39" i="72"/>
  <c r="F22" i="25" s="1"/>
  <c r="O46" i="70"/>
  <c r="O48" s="1"/>
  <c r="L37" i="72"/>
  <c r="L39" s="1"/>
  <c r="E22" i="25" s="1"/>
  <c r="H21"/>
  <c r="G11" s="1"/>
  <c r="M48" i="70"/>
  <c r="D28" i="25" l="1"/>
  <c r="O39" i="72"/>
  <c r="J7" s="1"/>
  <c r="D22" i="25" s="1"/>
  <c r="J6" i="70"/>
  <c r="D21" i="25" s="1"/>
  <c r="N37" i="72"/>
  <c r="N39" s="1"/>
  <c r="G22" i="25" s="1"/>
  <c r="D24" l="1"/>
  <c r="G21"/>
  <c r="N48" i="70"/>
  <c r="D27" i="25" l="1"/>
  <c r="D25"/>
  <c r="D26" s="1"/>
  <c r="D29" l="1"/>
  <c r="G10" s="1"/>
  <c r="K18" i="24" s="1"/>
  <c r="K20" s="1"/>
  <c r="K21" s="1"/>
  <c r="K22" s="1"/>
  <c r="K23" s="1"/>
  <c r="I10" i="71" l="1"/>
  <c r="I11" s="1"/>
  <c r="I14" s="1"/>
  <c r="I13" l="1"/>
  <c r="I12"/>
  <c r="I15" l="1"/>
  <c r="I16" s="1"/>
  <c r="I17" s="1"/>
  <c r="G7" s="1"/>
</calcChain>
</file>

<file path=xl/sharedStrings.xml><?xml version="1.0" encoding="utf-8"?>
<sst xmlns="http://schemas.openxmlformats.org/spreadsheetml/2006/main" count="298" uniqueCount="194">
  <si>
    <t>Būvniecības koptāme (būvnieks)</t>
  </si>
  <si>
    <t>Kopsavilkuma aprēķini par darbu vai konstruktīvo elementu veidiem</t>
  </si>
  <si>
    <t>Kopējā darbietilpība, c/h</t>
  </si>
  <si>
    <t xml:space="preserve">Tāme sastādīta: </t>
  </si>
  <si>
    <t>Nr. P.k.</t>
  </si>
  <si>
    <t>Kods, tāmes Nr.</t>
  </si>
  <si>
    <t xml:space="preserve">Darba veids vai konstruktīvā elementa nosaukums </t>
  </si>
  <si>
    <t>Tai skaitā</t>
  </si>
  <si>
    <t>Virsizdevumi</t>
  </si>
  <si>
    <t>t.sk. Darba aizsardzība</t>
  </si>
  <si>
    <t>Peļņa</t>
  </si>
  <si>
    <t>Darba devēja sociālais nodoklis (iekļauts darba izmaksās)</t>
  </si>
  <si>
    <t>Pavisam kopā</t>
  </si>
  <si>
    <t xml:space="preserve">Sastādīja: </t>
  </si>
  <si>
    <t xml:space="preserve">Pārbaudīja: </t>
  </si>
  <si>
    <t>APSTIPRINU</t>
  </si>
  <si>
    <t>Z.v.</t>
  </si>
  <si>
    <t>Tāme sastādīta:</t>
  </si>
  <si>
    <t>Nr.p.k.</t>
  </si>
  <si>
    <t>Objekta izmaksas Ls</t>
  </si>
  <si>
    <t>Pavisam būvniecības izmaksas</t>
  </si>
  <si>
    <t>Kopā</t>
  </si>
  <si>
    <t>PVN %</t>
  </si>
  <si>
    <t>Tāmes izmaksas:</t>
  </si>
  <si>
    <t xml:space="preserve">Būvuzņēmējam jāievērtē darbu daudzumos minēto darbu veikšanai nepieciešamie materiāli un </t>
  </si>
  <si>
    <t xml:space="preserve">papildus darbi, kas nav minēti šajā sarakstā, bet bez kuriem nav iespējama galveno būvdarbu </t>
  </si>
  <si>
    <t>Visus nepieciešamos izstrādājumus un materiālus iebūvēt atbilstoši konkrētā ražotāja instrukcijām un noteikumiem.</t>
  </si>
  <si>
    <t>Objekta nosaukums</t>
  </si>
  <si>
    <t>Objekta adrese</t>
  </si>
  <si>
    <t>Pasūtītājs</t>
  </si>
  <si>
    <t>Līguma Nr.</t>
  </si>
  <si>
    <t>Nr.</t>
  </si>
  <si>
    <t>Darbu un izdevumu nosaukums</t>
  </si>
  <si>
    <t>Mērv.</t>
  </si>
  <si>
    <t>Daudz.</t>
  </si>
  <si>
    <t>Vienības izmaksa</t>
  </si>
  <si>
    <t>Kopējā izmaksa</t>
  </si>
  <si>
    <t>Laika norm. c/h</t>
  </si>
  <si>
    <t>Darbietilpība (c/h)</t>
  </si>
  <si>
    <t>m</t>
  </si>
  <si>
    <t>Piezīmes:</t>
  </si>
  <si>
    <t>Visi darbu veidi un materiālu daudzumi ir noteikti teorētiski.</t>
  </si>
  <si>
    <t>tehnoloģiski pareiza izpilde pēc spēkā esošajiem normatīviem.</t>
  </si>
  <si>
    <t>Konstrukciju elementu komplektācija atbilstoši izgatavotāju firmu instrukcijām.</t>
  </si>
  <si>
    <t>Saskaņojot ar pasūtītāju un projekta autoru iespējams izmantot citu firmu analogas kvalitātes materiālus.</t>
  </si>
  <si>
    <t>Gadījumos, kad nav skaidri saprotama kāda darba veida vai materiāla nepieciešamā informācija, obligāti sazināties ar projekta autoru.</t>
  </si>
  <si>
    <t>Kopā:</t>
  </si>
  <si>
    <t>Materiālu apmaiņas un būvgružu transporta izdevumi</t>
  </si>
  <si>
    <t>kompl</t>
  </si>
  <si>
    <t>Par kopējo summu</t>
  </si>
  <si>
    <t>Finanšu rezerve patēriņu cenu inflācijai</t>
  </si>
  <si>
    <t>Būvuzraudzība %</t>
  </si>
  <si>
    <t>Būvprojekta autoruzraudzība %</t>
  </si>
  <si>
    <t>1</t>
  </si>
  <si>
    <t>gb</t>
  </si>
  <si>
    <t>Pasūtītāja koptāme</t>
  </si>
  <si>
    <t>1.002</t>
  </si>
  <si>
    <t>1.017</t>
  </si>
  <si>
    <t>1.018</t>
  </si>
  <si>
    <t>1.019</t>
  </si>
  <si>
    <t>1.020</t>
  </si>
  <si>
    <t>1.021</t>
  </si>
  <si>
    <t>1.022</t>
  </si>
  <si>
    <t>2.001</t>
  </si>
  <si>
    <t>2.002</t>
  </si>
  <si>
    <t>2.003</t>
  </si>
  <si>
    <t>2.004</t>
  </si>
  <si>
    <t>2.005</t>
  </si>
  <si>
    <t>2.006</t>
  </si>
  <si>
    <t>2.007</t>
  </si>
  <si>
    <t>2.008</t>
  </si>
  <si>
    <t>2.009</t>
  </si>
  <si>
    <t>2.010</t>
  </si>
  <si>
    <t>2.011</t>
  </si>
  <si>
    <t>2.012</t>
  </si>
  <si>
    <t>2.013</t>
  </si>
  <si>
    <t>2.014</t>
  </si>
  <si>
    <t>Sastādīja</t>
  </si>
  <si>
    <r>
      <t>Darba samaksas likme (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/h)</t>
    </r>
  </si>
  <si>
    <r>
      <t xml:space="preserve">Darba alga </t>
    </r>
    <r>
      <rPr>
        <sz val="10"/>
        <rFont val="Calibri"/>
        <family val="2"/>
        <charset val="186"/>
      </rPr>
      <t>€</t>
    </r>
    <r>
      <rPr>
        <sz val="10"/>
        <rFont val="Arial"/>
        <family val="2"/>
        <charset val="186"/>
      </rPr>
      <t>/h</t>
    </r>
  </si>
  <si>
    <t>Materiāli     €</t>
  </si>
  <si>
    <t>Mehānismi €</t>
  </si>
  <si>
    <t>Kopā           €</t>
  </si>
  <si>
    <t>Darba alga €</t>
  </si>
  <si>
    <t>Materiāli        €</t>
  </si>
  <si>
    <t>Kopā        €</t>
  </si>
  <si>
    <t>€</t>
  </si>
  <si>
    <t>Sagatavošanās darbi</t>
  </si>
  <si>
    <t>Par kopējo summu, €</t>
  </si>
  <si>
    <t>Tāmes izmaksas (€)</t>
  </si>
  <si>
    <t>darba alga (€)</t>
  </si>
  <si>
    <t>materiāli (€)</t>
  </si>
  <si>
    <t>mehānismi (€)</t>
  </si>
  <si>
    <t>Objekta izmaksas €</t>
  </si>
  <si>
    <t>m2</t>
  </si>
  <si>
    <t>gab.</t>
  </si>
  <si>
    <t>km</t>
  </si>
  <si>
    <t>gab</t>
  </si>
  <si>
    <t>Būvlaukuma mobilizācija</t>
  </si>
  <si>
    <t>1.001</t>
  </si>
  <si>
    <t>1.003</t>
  </si>
  <si>
    <t>1.004</t>
  </si>
  <si>
    <t>1.005</t>
  </si>
  <si>
    <t>1.006</t>
  </si>
  <si>
    <t>1.007</t>
  </si>
  <si>
    <t>1.008</t>
  </si>
  <si>
    <t>1.009</t>
  </si>
  <si>
    <t>1.010</t>
  </si>
  <si>
    <t>1.011</t>
  </si>
  <si>
    <t>1.012</t>
  </si>
  <si>
    <t>1.013</t>
  </si>
  <si>
    <t>1.014</t>
  </si>
  <si>
    <t>1.015</t>
  </si>
  <si>
    <t>1.016</t>
  </si>
  <si>
    <t>Demontāžas un sagatavošanās darbi darbi</t>
  </si>
  <si>
    <t>PKT-01/11/2013</t>
  </si>
  <si>
    <t>Līvānu novada dome</t>
  </si>
  <si>
    <t>LT-01/01/2016</t>
  </si>
  <si>
    <t>Piketu izlikšana</t>
  </si>
  <si>
    <t>Apauguma novākšana</t>
  </si>
  <si>
    <t>ha</t>
  </si>
  <si>
    <r>
      <t>m</t>
    </r>
    <r>
      <rPr>
        <vertAlign val="superscript"/>
        <sz val="11"/>
        <rFont val="Arial"/>
        <family val="2"/>
        <charset val="204"/>
      </rPr>
      <t>3</t>
    </r>
  </si>
  <si>
    <t>Trases attīrīšana no ciršanas atliekām un cita veida pielūžņojumiem (kritalas no grāvjiem)</t>
  </si>
  <si>
    <t>Grāvja nogāzē</t>
  </si>
  <si>
    <t>Aizsargjoslas zonā</t>
  </si>
  <si>
    <t>Pilnā profilā</t>
  </si>
  <si>
    <t>Grāvja pārtīrīšana pirms nodošanas eksluatācijā</t>
  </si>
  <si>
    <t>Sedimentācijas baseina rakšana</t>
  </si>
  <si>
    <t>Caurteku pārtīrīšana</t>
  </si>
  <si>
    <t>Ietekošo grāvju galu pievienošana, rakšanas darbi</t>
  </si>
  <si>
    <t>Noteces vagu ierīkošana</t>
  </si>
  <si>
    <t>Grāvja pārtīrīšana</t>
  </si>
  <si>
    <t>Caurteku tīrīšana un remonts (sk.DA-7)</t>
  </si>
  <si>
    <r>
      <t>Ø</t>
    </r>
    <r>
      <rPr>
        <sz val="11"/>
        <rFont val="Arial"/>
        <family val="2"/>
        <charset val="186"/>
      </rPr>
      <t xml:space="preserve"> virs 0,5m</t>
    </r>
  </si>
  <si>
    <r>
      <t xml:space="preserve">Laukakmens vid. </t>
    </r>
    <r>
      <rPr>
        <sz val="11"/>
        <rFont val="Arial"/>
        <family val="2"/>
        <charset val="186"/>
      </rPr>
      <t>Ø</t>
    </r>
    <r>
      <rPr>
        <sz val="11"/>
        <rFont val="Arial Cyr"/>
        <charset val="186"/>
      </rPr>
      <t>100mm</t>
    </r>
  </si>
  <si>
    <t>Caurteku demontāža un utilizācija</t>
  </si>
  <si>
    <t>LT 2; Būvniecības darbi, labiekārtošana</t>
  </si>
  <si>
    <t>Caurteku izbūve</t>
  </si>
  <si>
    <t>Caurteku gala stiprinājums</t>
  </si>
  <si>
    <r>
      <t>m</t>
    </r>
    <r>
      <rPr>
        <vertAlign val="superscript"/>
        <sz val="11"/>
        <rFont val="Arial"/>
        <family val="2"/>
        <charset val="204"/>
      </rPr>
      <t>2</t>
    </r>
  </si>
  <si>
    <r>
      <t xml:space="preserve">Laukakmens vid. </t>
    </r>
    <r>
      <rPr>
        <sz val="11"/>
        <rFont val="Arial"/>
        <family val="2"/>
        <charset val="186"/>
      </rPr>
      <t>Ø</t>
    </r>
    <r>
      <rPr>
        <sz val="11"/>
        <rFont val="Arial Cyr"/>
        <charset val="186"/>
      </rPr>
      <t>100mm</t>
    </r>
  </si>
  <si>
    <t>Preterozijas paklāji Bon Terra SK</t>
  </si>
  <si>
    <r>
      <rPr>
        <sz val="11"/>
        <rFont val="Arial"/>
        <family val="2"/>
        <charset val="204"/>
      </rPr>
      <t>m</t>
    </r>
    <r>
      <rPr>
        <vertAlign val="superscript"/>
        <sz val="11"/>
        <rFont val="Arial"/>
        <family val="2"/>
        <charset val="204"/>
      </rPr>
      <t>3</t>
    </r>
  </si>
  <si>
    <t>Grantēts segums</t>
  </si>
  <si>
    <t>Reperu ierīkošana</t>
  </si>
  <si>
    <t>Laukakmens seguma ieklāšana</t>
  </si>
  <si>
    <t>Drenu izteku atjaunošana (DA Nr.13)</t>
  </si>
  <si>
    <r>
      <t xml:space="preserve">PVC drenāžas caurules </t>
    </r>
    <r>
      <rPr>
        <sz val="11"/>
        <color indexed="8"/>
        <rFont val="Arial Cyr"/>
        <charset val="186"/>
      </rPr>
      <t>128/113 (d100)</t>
    </r>
  </si>
  <si>
    <t>Velenojums</t>
  </si>
  <si>
    <t>Dzelzsbetona tekņu izbūve, platums līdz 30cm, garums līdz 2m</t>
  </si>
  <si>
    <t>Izraktās grunts izlīdzināšana</t>
  </si>
  <si>
    <t>80% apjoma</t>
  </si>
  <si>
    <t>Segumu atjaunošana</t>
  </si>
  <si>
    <t>Drenu izteku atjaunošana</t>
  </si>
  <si>
    <t>Labiekārtojums</t>
  </si>
  <si>
    <r>
      <t>PVCdrenāžas caurules 92/80 (</t>
    </r>
    <r>
      <rPr>
        <sz val="11"/>
        <color indexed="8"/>
        <rFont val="Arial Cyr"/>
        <charset val="186"/>
      </rPr>
      <t>d 75)</t>
    </r>
  </si>
  <si>
    <r>
      <t>PVC drenāžas caurules 160/145 (d</t>
    </r>
    <r>
      <rPr>
        <sz val="11"/>
        <color indexed="8"/>
        <rFont val="Arial Cyr"/>
        <charset val="186"/>
      </rPr>
      <t>125)</t>
    </r>
  </si>
  <si>
    <r>
      <t xml:space="preserve"> PP  SN8 caurtekas ar Ø</t>
    </r>
    <r>
      <rPr>
        <sz val="11"/>
        <rFont val="Arial"/>
        <family val="2"/>
        <charset val="186"/>
      </rPr>
      <t xml:space="preserve">  1,0 m</t>
    </r>
  </si>
  <si>
    <t>Celmu raušana trasē</t>
  </si>
  <si>
    <t>2016 gada 26.janvārī</t>
  </si>
  <si>
    <t>LT-02/01/2016</t>
  </si>
  <si>
    <t>2016.gada janvārī</t>
  </si>
  <si>
    <t>gb.</t>
  </si>
  <si>
    <t>Vaļēja ūdens novadīšanas sistēma ar kadastra kodiem 43193:01 un 43193:06 posmā no zemes gabala ar kadastra numuru 7686 007 0121 līdz Daugavai (kadastra numurs 7686 007 0659)  Turku pagastā, Līvānu novadā</t>
  </si>
  <si>
    <t>Turku pagasts, Līvānu novads</t>
  </si>
  <si>
    <t>LND/2-13.1.2/15/601</t>
  </si>
  <si>
    <t>Apauguma  transportēšana līdz 15km</t>
  </si>
  <si>
    <t>Izraktās grunts transports līdz 15km</t>
  </si>
  <si>
    <t>Bebru dambju un pielūžņojumu likvidēšana</t>
  </si>
  <si>
    <t>m3</t>
  </si>
  <si>
    <t>t.p.  Transports, iekraušana</t>
  </si>
  <si>
    <t>1.023</t>
  </si>
  <si>
    <t>1.024</t>
  </si>
  <si>
    <t>LT 1; Sagatavošanās un zemes darbi</t>
  </si>
  <si>
    <t>šķembas fr. 0-45</t>
  </si>
  <si>
    <t>Šķembu maisījums fr. 0-45mm (10cm) izbūve</t>
  </si>
  <si>
    <t xml:space="preserve">Grāvja dibenā pik. Nt.05/51  līdz 2m no laukakmeņa mūrējuma stiprinājums </t>
  </si>
  <si>
    <t>Šķembu maisījums fr. 0-45mm h=10cm</t>
  </si>
  <si>
    <t>1.025</t>
  </si>
  <si>
    <t>1.026</t>
  </si>
  <si>
    <r>
      <t xml:space="preserve"> PP  SN8 caurtekas ar Ø</t>
    </r>
    <r>
      <rPr>
        <sz val="11"/>
        <rFont val="Arial"/>
        <family val="2"/>
        <charset val="186"/>
      </rPr>
      <t xml:space="preserve">  0,8 m</t>
    </r>
  </si>
  <si>
    <r>
      <t xml:space="preserve"> PP  SN8 caurtekas ar Ø</t>
    </r>
    <r>
      <rPr>
        <sz val="11"/>
        <rFont val="Arial"/>
        <family val="2"/>
        <charset val="186"/>
      </rPr>
      <t xml:space="preserve">  0,6 m</t>
    </r>
  </si>
  <si>
    <r>
      <t xml:space="preserve"> PP  SN8 caurtekas ar Ø</t>
    </r>
    <r>
      <rPr>
        <sz val="11"/>
        <rFont val="Arial"/>
        <family val="2"/>
        <charset val="186"/>
      </rPr>
      <t xml:space="preserve">  0,4 m</t>
    </r>
  </si>
  <si>
    <t>2.016</t>
  </si>
  <si>
    <t>2.017</t>
  </si>
  <si>
    <t>2.018</t>
  </si>
  <si>
    <t>Ciršanas atliekas un cita veida pielūžņojunies transportēšana līdz 15km</t>
  </si>
  <si>
    <t>Drenējošais slānis</t>
  </si>
  <si>
    <t>Sagatavotas  grants (h=0,28m)</t>
  </si>
  <si>
    <t>2.015</t>
  </si>
  <si>
    <t>2.019</t>
  </si>
  <si>
    <t>Celmu sakņu savākšana, novietošana paredzētajā vietā un transportēšana līdz 15km</t>
  </si>
  <si>
    <t>roku darbs</t>
  </si>
  <si>
    <t>50% apjoma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</si>
</sst>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64" formatCode="0.0%"/>
    <numFmt numFmtId="165" formatCode="yyyy\-mm\-dd;@"/>
    <numFmt numFmtId="166" formatCode="_(* #,##0.00_);_(* \(#,##0.00\);_(* &quot;-&quot;??_);_(@_)"/>
  </numFmts>
  <fonts count="50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i/>
      <sz val="10"/>
      <name val="Arial"/>
      <family val="2"/>
      <charset val="186"/>
    </font>
    <font>
      <b/>
      <sz val="11"/>
      <name val="Arial"/>
      <family val="2"/>
      <charset val="186"/>
    </font>
    <font>
      <b/>
      <u/>
      <sz val="14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sz val="12"/>
      <name val="Arial"/>
      <family val="2"/>
      <charset val="186"/>
    </font>
    <font>
      <sz val="9"/>
      <name val="Arial"/>
      <family val="2"/>
      <charset val="186"/>
    </font>
    <font>
      <sz val="11"/>
      <name val="Arial"/>
      <family val="2"/>
      <charset val="186"/>
    </font>
    <font>
      <sz val="11"/>
      <color rgb="FF006100"/>
      <name val="Calibri"/>
      <family val="2"/>
      <charset val="186"/>
      <scheme val="minor"/>
    </font>
    <font>
      <sz val="10"/>
      <color rgb="FFFF0000"/>
      <name val="Arial"/>
      <family val="2"/>
      <charset val="186"/>
    </font>
    <font>
      <sz val="11"/>
      <name val="Calibri"/>
      <family val="2"/>
      <charset val="186"/>
      <scheme val="minor"/>
    </font>
    <font>
      <sz val="10"/>
      <name val="Calibri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color theme="6" tint="-0.499984740745262"/>
      <name val="Arial"/>
      <family val="2"/>
      <charset val="186"/>
    </font>
    <font>
      <sz val="11"/>
      <name val="Arial"/>
      <family val="2"/>
      <charset val="204"/>
    </font>
    <font>
      <b/>
      <i/>
      <sz val="12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name val="Arial"/>
      <family val="2"/>
      <charset val="204"/>
    </font>
    <font>
      <sz val="11"/>
      <name val="Arial"/>
      <family val="2"/>
      <charset val="186"/>
    </font>
    <font>
      <sz val="11"/>
      <name val="Arial Cyr"/>
      <charset val="186"/>
    </font>
    <font>
      <vertAlign val="superscript"/>
      <sz val="11"/>
      <name val="Arial"/>
      <family val="2"/>
      <charset val="204"/>
    </font>
    <font>
      <b/>
      <sz val="11"/>
      <name val="Arial"/>
      <family val="2"/>
      <charset val="186"/>
    </font>
    <font>
      <sz val="11"/>
      <color indexed="8"/>
      <name val="Arial Cyr"/>
      <charset val="186"/>
    </font>
  </fonts>
  <fills count="2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C6EFCE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3">
    <xf numFmtId="0" fontId="0" fillId="0" borderId="0"/>
    <xf numFmtId="43" fontId="14" fillId="0" borderId="0" applyFont="0" applyFill="0" applyBorder="0" applyAlignment="0" applyProtection="0"/>
    <xf numFmtId="0" fontId="18" fillId="3" borderId="0" applyNumberFormat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2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22" borderId="0" applyNumberFormat="0" applyBorder="0" applyAlignment="0" applyProtection="0"/>
    <xf numFmtId="0" fontId="29" fillId="6" borderId="0" applyNumberFormat="0" applyBorder="0" applyAlignment="0" applyProtection="0"/>
    <xf numFmtId="0" fontId="30" fillId="23" borderId="51" applyNumberFormat="0" applyAlignment="0" applyProtection="0"/>
    <xf numFmtId="0" fontId="31" fillId="24" borderId="52" applyNumberFormat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0" borderId="53" applyNumberFormat="0" applyFill="0" applyAlignment="0" applyProtection="0"/>
    <xf numFmtId="0" fontId="35" fillId="0" borderId="54" applyNumberFormat="0" applyFill="0" applyAlignment="0" applyProtection="0"/>
    <xf numFmtId="0" fontId="36" fillId="0" borderId="55" applyNumberFormat="0" applyFill="0" applyAlignment="0" applyProtection="0"/>
    <xf numFmtId="0" fontId="36" fillId="0" borderId="0" applyNumberFormat="0" applyFill="0" applyBorder="0" applyAlignment="0" applyProtection="0"/>
    <xf numFmtId="0" fontId="37" fillId="10" borderId="51" applyNumberFormat="0" applyAlignment="0" applyProtection="0"/>
    <xf numFmtId="0" fontId="38" fillId="0" borderId="56" applyNumberFormat="0" applyFill="0" applyAlignment="0" applyProtection="0"/>
    <xf numFmtId="0" fontId="39" fillId="25" borderId="0" applyNumberFormat="0" applyBorder="0" applyAlignment="0" applyProtection="0"/>
    <xf numFmtId="0" fontId="3" fillId="0" borderId="0"/>
    <xf numFmtId="0" fontId="27" fillId="0" borderId="0"/>
    <xf numFmtId="0" fontId="5" fillId="26" borderId="57" applyNumberFormat="0" applyFont="0" applyAlignment="0" applyProtection="0"/>
    <xf numFmtId="0" fontId="40" fillId="23" borderId="58" applyNumberFormat="0" applyAlignment="0" applyProtection="0"/>
    <xf numFmtId="0" fontId="41" fillId="0" borderId="0" applyNumberFormat="0" applyFill="0" applyBorder="0" applyAlignment="0" applyProtection="0"/>
    <xf numFmtId="0" fontId="42" fillId="0" borderId="59" applyNumberFormat="0" applyFill="0" applyAlignment="0" applyProtection="0"/>
    <xf numFmtId="0" fontId="4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5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4" fontId="8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1" xfId="0" applyFont="1" applyBorder="1"/>
    <xf numFmtId="0" fontId="6" fillId="0" borderId="0" xfId="0" applyFont="1"/>
    <xf numFmtId="0" fontId="6" fillId="0" borderId="0" xfId="0" applyFont="1" applyBorder="1"/>
    <xf numFmtId="0" fontId="6" fillId="0" borderId="0" xfId="0" applyFont="1" applyAlignment="1">
      <alignment horizontal="center"/>
    </xf>
    <xf numFmtId="49" fontId="9" fillId="0" borderId="0" xfId="0" applyNumberFormat="1" applyFont="1" applyFill="1"/>
    <xf numFmtId="0" fontId="8" fillId="0" borderId="0" xfId="0" applyFont="1" applyBorder="1"/>
    <xf numFmtId="0" fontId="8" fillId="0" borderId="0" xfId="3" applyFont="1" applyBorder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Fill="1" applyAlignment="1">
      <alignment horizontal="left" vertical="center"/>
    </xf>
    <xf numFmtId="4" fontId="6" fillId="0" borderId="2" xfId="0" applyNumberFormat="1" applyFont="1" applyBorder="1" applyAlignment="1">
      <alignment vertical="center"/>
    </xf>
    <xf numFmtId="4" fontId="6" fillId="0" borderId="3" xfId="0" applyNumberFormat="1" applyFont="1" applyBorder="1" applyAlignment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vertical="center" wrapText="1"/>
    </xf>
    <xf numFmtId="2" fontId="6" fillId="0" borderId="6" xfId="0" applyNumberFormat="1" applyFont="1" applyBorder="1" applyAlignment="1">
      <alignment vertical="center"/>
    </xf>
    <xf numFmtId="2" fontId="6" fillId="0" borderId="0" xfId="0" applyNumberFormat="1" applyFont="1" applyAlignment="1">
      <alignment vertical="center"/>
    </xf>
    <xf numFmtId="0" fontId="6" fillId="0" borderId="4" xfId="0" applyFont="1" applyBorder="1" applyAlignment="1">
      <alignment vertical="center"/>
    </xf>
    <xf numFmtId="0" fontId="8" fillId="0" borderId="5" xfId="0" applyFont="1" applyBorder="1" applyAlignment="1">
      <alignment horizontal="right" vertical="center"/>
    </xf>
    <xf numFmtId="2" fontId="8" fillId="0" borderId="4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/>
    </xf>
    <xf numFmtId="165" fontId="6" fillId="0" borderId="0" xfId="0" applyNumberFormat="1" applyFont="1" applyAlignment="1">
      <alignment vertical="center"/>
    </xf>
    <xf numFmtId="0" fontId="6" fillId="0" borderId="0" xfId="0" applyFont="1" applyAlignment="1"/>
    <xf numFmtId="0" fontId="6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0" fillId="0" borderId="0" xfId="0" applyAlignment="1"/>
    <xf numFmtId="0" fontId="6" fillId="0" borderId="8" xfId="0" applyFont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6" fillId="0" borderId="13" xfId="0" applyFont="1" applyBorder="1"/>
    <xf numFmtId="4" fontId="0" fillId="0" borderId="0" xfId="0" applyNumberFormat="1"/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wrapText="1"/>
    </xf>
    <xf numFmtId="43" fontId="10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Border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43" fontId="8" fillId="0" borderId="1" xfId="0" applyNumberFormat="1" applyFont="1" applyFill="1" applyBorder="1" applyAlignment="1">
      <alignment vertical="center"/>
    </xf>
    <xf numFmtId="0" fontId="5" fillId="0" borderId="15" xfId="0" applyFont="1" applyFill="1" applyBorder="1" applyAlignment="1">
      <alignment horizontal="center" vertical="center" textRotation="90" wrapText="1"/>
    </xf>
    <xf numFmtId="0" fontId="5" fillId="0" borderId="0" xfId="0" applyFont="1"/>
    <xf numFmtId="10" fontId="8" fillId="0" borderId="14" xfId="0" applyNumberFormat="1" applyFont="1" applyBorder="1" applyAlignment="1">
      <alignment horizontal="left" vertical="center"/>
    </xf>
    <xf numFmtId="2" fontId="8" fillId="0" borderId="14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left" vertical="center"/>
    </xf>
    <xf numFmtId="0" fontId="5" fillId="0" borderId="0" xfId="0" applyFont="1" applyAlignment="1"/>
    <xf numFmtId="0" fontId="5" fillId="0" borderId="0" xfId="0" applyFont="1" applyAlignment="1">
      <alignment vertical="center"/>
    </xf>
    <xf numFmtId="0" fontId="11" fillId="0" borderId="17" xfId="0" applyFont="1" applyFill="1" applyBorder="1" applyAlignment="1">
      <alignment wrapText="1"/>
    </xf>
    <xf numFmtId="0" fontId="5" fillId="0" borderId="0" xfId="0" applyFont="1" applyFill="1" applyBorder="1" applyAlignment="1">
      <alignment vertical="center" wrapText="1"/>
    </xf>
    <xf numFmtId="43" fontId="8" fillId="0" borderId="4" xfId="0" applyNumberFormat="1" applyFont="1" applyFill="1" applyBorder="1" applyAlignment="1">
      <alignment horizontal="center" vertical="center"/>
    </xf>
    <xf numFmtId="43" fontId="8" fillId="0" borderId="18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49" fontId="9" fillId="0" borderId="0" xfId="0" applyNumberFormat="1" applyFont="1" applyFill="1" applyBorder="1" applyAlignment="1"/>
    <xf numFmtId="0" fontId="0" fillId="0" borderId="0" xfId="0" applyBorder="1"/>
    <xf numFmtId="49" fontId="9" fillId="0" borderId="0" xfId="0" applyNumberFormat="1" applyFont="1" applyFill="1" applyBorder="1"/>
    <xf numFmtId="0" fontId="8" fillId="0" borderId="1" xfId="0" applyFont="1" applyBorder="1"/>
    <xf numFmtId="2" fontId="8" fillId="0" borderId="4" xfId="0" applyNumberFormat="1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horizontal="left" wrapText="1"/>
    </xf>
    <xf numFmtId="2" fontId="10" fillId="0" borderId="6" xfId="0" applyNumberFormat="1" applyFont="1" applyFill="1" applyBorder="1" applyAlignment="1">
      <alignment horizontal="right" wrapText="1"/>
    </xf>
    <xf numFmtId="2" fontId="10" fillId="0" borderId="6" xfId="0" applyNumberFormat="1" applyFont="1" applyFill="1" applyBorder="1" applyAlignment="1">
      <alignment horizontal="center" vertical="center"/>
    </xf>
    <xf numFmtId="43" fontId="10" fillId="0" borderId="6" xfId="0" applyNumberFormat="1" applyFont="1" applyFill="1" applyBorder="1" applyAlignment="1">
      <alignment horizontal="center" vertical="center"/>
    </xf>
    <xf numFmtId="2" fontId="8" fillId="0" borderId="20" xfId="0" applyNumberFormat="1" applyFont="1" applyBorder="1" applyAlignment="1">
      <alignment vertic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/>
    <xf numFmtId="14" fontId="5" fillId="0" borderId="0" xfId="0" applyNumberFormat="1" applyFont="1" applyFill="1" applyAlignment="1"/>
    <xf numFmtId="49" fontId="5" fillId="0" borderId="0" xfId="0" applyNumberFormat="1" applyFont="1" applyFill="1" applyBorder="1" applyAlignment="1">
      <alignment vertical="center"/>
    </xf>
    <xf numFmtId="2" fontId="5" fillId="0" borderId="15" xfId="0" applyNumberFormat="1" applyFont="1" applyFill="1" applyBorder="1" applyAlignment="1">
      <alignment horizontal="center" vertical="center" textRotation="90" wrapText="1"/>
    </xf>
    <xf numFmtId="0" fontId="5" fillId="0" borderId="21" xfId="0" applyFont="1" applyFill="1" applyBorder="1" applyAlignment="1">
      <alignment horizontal="center" vertical="center" textRotation="90" wrapText="1"/>
    </xf>
    <xf numFmtId="0" fontId="5" fillId="0" borderId="9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9" fontId="5" fillId="0" borderId="1" xfId="5" applyNumberFormat="1" applyFont="1" applyBorder="1" applyAlignment="1">
      <alignment horizontal="center" vertical="center"/>
    </xf>
    <xf numFmtId="0" fontId="8" fillId="0" borderId="0" xfId="5" applyFont="1" applyBorder="1" applyAlignment="1">
      <alignment horizontal="center"/>
    </xf>
    <xf numFmtId="2" fontId="5" fillId="0" borderId="0" xfId="0" applyNumberFormat="1" applyFont="1" applyFill="1" applyBorder="1"/>
    <xf numFmtId="0" fontId="5" fillId="0" borderId="0" xfId="0" applyFont="1" applyFill="1" applyBorder="1"/>
    <xf numFmtId="0" fontId="5" fillId="0" borderId="0" xfId="0" applyFont="1" applyFill="1"/>
    <xf numFmtId="0" fontId="0" fillId="0" borderId="0" xfId="0" applyFill="1" applyBorder="1"/>
    <xf numFmtId="2" fontId="19" fillId="0" borderId="0" xfId="0" applyNumberFormat="1" applyFont="1" applyFill="1" applyBorder="1"/>
    <xf numFmtId="2" fontId="19" fillId="0" borderId="0" xfId="0" applyNumberFormat="1" applyFont="1" applyFill="1"/>
    <xf numFmtId="0" fontId="0" fillId="0" borderId="0" xfId="0" applyFill="1"/>
    <xf numFmtId="0" fontId="5" fillId="0" borderId="26" xfId="0" applyFont="1" applyFill="1" applyBorder="1" applyAlignment="1">
      <alignment horizontal="center" vertical="center"/>
    </xf>
    <xf numFmtId="9" fontId="0" fillId="0" borderId="0" xfId="0" applyNumberFormat="1" applyFill="1"/>
    <xf numFmtId="43" fontId="8" fillId="0" borderId="1" xfId="0" applyNumberFormat="1" applyFont="1" applyFill="1" applyBorder="1"/>
    <xf numFmtId="43" fontId="8" fillId="0" borderId="1" xfId="0" applyNumberFormat="1" applyFont="1" applyBorder="1"/>
    <xf numFmtId="43" fontId="10" fillId="0" borderId="1" xfId="0" applyNumberFormat="1" applyFont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15" fillId="0" borderId="27" xfId="0" applyFont="1" applyFill="1" applyBorder="1" applyAlignment="1">
      <alignment vertical="center"/>
    </xf>
    <xf numFmtId="0" fontId="11" fillId="0" borderId="0" xfId="0" applyFont="1" applyFill="1" applyBorder="1" applyAlignment="1"/>
    <xf numFmtId="0" fontId="16" fillId="0" borderId="0" xfId="0" applyFont="1" applyFill="1" applyBorder="1" applyAlignment="1">
      <alignment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2" fontId="8" fillId="0" borderId="0" xfId="0" applyNumberFormat="1" applyFont="1" applyFill="1" applyBorder="1" applyAlignment="1">
      <alignment vertical="center"/>
    </xf>
    <xf numFmtId="0" fontId="17" fillId="0" borderId="28" xfId="0" applyFont="1" applyBorder="1" applyAlignment="1">
      <alignment horizontal="center" vertical="center" wrapText="1"/>
    </xf>
    <xf numFmtId="0" fontId="5" fillId="0" borderId="10" xfId="0" applyFont="1" applyBorder="1"/>
    <xf numFmtId="164" fontId="5" fillId="0" borderId="1" xfId="0" applyNumberFormat="1" applyFont="1" applyBorder="1" applyAlignment="1">
      <alignment horizontal="center"/>
    </xf>
    <xf numFmtId="9" fontId="5" fillId="0" borderId="1" xfId="0" applyNumberFormat="1" applyFont="1" applyBorder="1" applyAlignment="1">
      <alignment horizontal="center"/>
    </xf>
    <xf numFmtId="166" fontId="10" fillId="0" borderId="6" xfId="1" applyNumberFormat="1" applyFont="1" applyFill="1" applyBorder="1" applyAlignment="1">
      <alignment horizontal="center" vertical="center"/>
    </xf>
    <xf numFmtId="166" fontId="10" fillId="0" borderId="6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8" fillId="0" borderId="1" xfId="5" applyFont="1" applyFill="1" applyBorder="1" applyAlignment="1">
      <alignment horizontal="center"/>
    </xf>
    <xf numFmtId="0" fontId="5" fillId="0" borderId="1" xfId="0" applyFont="1" applyBorder="1"/>
    <xf numFmtId="43" fontId="5" fillId="0" borderId="1" xfId="0" applyNumberFormat="1" applyFont="1" applyBorder="1"/>
    <xf numFmtId="2" fontId="8" fillId="0" borderId="0" xfId="0" applyNumberFormat="1" applyFont="1" applyBorder="1"/>
    <xf numFmtId="2" fontId="8" fillId="0" borderId="4" xfId="5" applyNumberFormat="1" applyFont="1" applyBorder="1" applyAlignment="1">
      <alignment horizontal="center"/>
    </xf>
    <xf numFmtId="2" fontId="8" fillId="0" borderId="4" xfId="5" applyNumberFormat="1" applyFont="1" applyFill="1" applyBorder="1" applyAlignment="1">
      <alignment horizontal="center"/>
    </xf>
    <xf numFmtId="2" fontId="8" fillId="0" borderId="4" xfId="0" applyNumberFormat="1" applyFont="1" applyFill="1" applyBorder="1"/>
    <xf numFmtId="0" fontId="8" fillId="0" borderId="4" xfId="0" applyFont="1" applyFill="1" applyBorder="1"/>
    <xf numFmtId="43" fontId="8" fillId="0" borderId="4" xfId="0" applyNumberFormat="1" applyFont="1" applyFill="1" applyBorder="1"/>
    <xf numFmtId="0" fontId="0" fillId="0" borderId="27" xfId="0" applyFill="1" applyBorder="1"/>
    <xf numFmtId="0" fontId="11" fillId="0" borderId="0" xfId="0" applyFont="1" applyFill="1" applyBorder="1" applyAlignment="1">
      <alignment wrapText="1"/>
    </xf>
    <xf numFmtId="2" fontId="8" fillId="0" borderId="29" xfId="0" applyNumberFormat="1" applyFont="1" applyBorder="1"/>
    <xf numFmtId="2" fontId="5" fillId="0" borderId="1" xfId="0" applyNumberFormat="1" applyFont="1" applyBorder="1"/>
    <xf numFmtId="0" fontId="7" fillId="0" borderId="10" xfId="0" applyFont="1" applyBorder="1" applyAlignment="1">
      <alignment horizontal="center" vertical="center"/>
    </xf>
    <xf numFmtId="9" fontId="0" fillId="0" borderId="27" xfId="0" applyNumberFormat="1" applyFill="1" applyBorder="1"/>
    <xf numFmtId="0" fontId="5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Alignment="1">
      <alignment horizontal="center"/>
    </xf>
    <xf numFmtId="0" fontId="0" fillId="0" borderId="27" xfId="0" applyBorder="1"/>
    <xf numFmtId="43" fontId="10" fillId="0" borderId="6" xfId="1" applyNumberFormat="1" applyFont="1" applyFill="1" applyBorder="1" applyAlignment="1">
      <alignment horizontal="center" vertical="center" wrapText="1"/>
    </xf>
    <xf numFmtId="9" fontId="5" fillId="0" borderId="1" xfId="5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/>
    </xf>
    <xf numFmtId="2" fontId="20" fillId="0" borderId="6" xfId="2" applyNumberFormat="1" applyFont="1" applyFill="1" applyBorder="1" applyAlignment="1">
      <alignment horizontal="center" vertical="center"/>
    </xf>
    <xf numFmtId="43" fontId="8" fillId="0" borderId="0" xfId="0" applyNumberFormat="1" applyFont="1" applyFill="1" applyBorder="1" applyAlignment="1">
      <alignment horizontal="center" vertical="center"/>
    </xf>
    <xf numFmtId="43" fontId="24" fillId="0" borderId="1" xfId="0" applyNumberFormat="1" applyFont="1" applyFill="1" applyBorder="1" applyAlignment="1">
      <alignment vertical="center"/>
    </xf>
    <xf numFmtId="43" fontId="8" fillId="0" borderId="0" xfId="0" applyNumberFormat="1" applyFont="1" applyBorder="1" applyAlignment="1">
      <alignment vertical="center"/>
    </xf>
    <xf numFmtId="43" fontId="8" fillId="0" borderId="0" xfId="0" applyNumberFormat="1" applyFont="1" applyFill="1" applyBorder="1" applyAlignment="1">
      <alignment vertical="center"/>
    </xf>
    <xf numFmtId="43" fontId="8" fillId="0" borderId="0" xfId="0" applyNumberFormat="1" applyFont="1" applyBorder="1"/>
    <xf numFmtId="0" fontId="11" fillId="0" borderId="0" xfId="0" applyFont="1" applyFill="1" applyBorder="1" applyAlignment="1">
      <alignment horizontal="left"/>
    </xf>
    <xf numFmtId="0" fontId="0" fillId="0" borderId="0" xfId="0"/>
    <xf numFmtId="49" fontId="9" fillId="0" borderId="0" xfId="0" applyNumberFormat="1" applyFont="1" applyFill="1"/>
    <xf numFmtId="0" fontId="5" fillId="0" borderId="0" xfId="0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/>
    <xf numFmtId="0" fontId="0" fillId="0" borderId="0" xfId="0" applyFill="1" applyBorder="1"/>
    <xf numFmtId="0" fontId="5" fillId="0" borderId="0" xfId="0" applyFont="1" applyFill="1" applyBorder="1"/>
    <xf numFmtId="0" fontId="5" fillId="0" borderId="0" xfId="0" applyFont="1" applyFill="1" applyAlignment="1">
      <alignment horizontal="right" vertical="center" wrapText="1"/>
    </xf>
    <xf numFmtId="49" fontId="9" fillId="0" borderId="0" xfId="0" applyNumberFormat="1" applyFont="1" applyFill="1" applyBorder="1" applyAlignment="1"/>
    <xf numFmtId="0" fontId="8" fillId="0" borderId="0" xfId="0" applyFont="1" applyBorder="1"/>
    <xf numFmtId="0" fontId="8" fillId="0" borderId="0" xfId="5" applyFont="1" applyBorder="1" applyAlignment="1">
      <alignment horizontal="center"/>
    </xf>
    <xf numFmtId="2" fontId="5" fillId="0" borderId="0" xfId="0" applyNumberFormat="1" applyFont="1" applyFill="1" applyBorder="1"/>
    <xf numFmtId="49" fontId="9" fillId="0" borderId="0" xfId="0" applyNumberFormat="1" applyFont="1" applyFill="1" applyBorder="1"/>
    <xf numFmtId="0" fontId="11" fillId="0" borderId="17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49" fontId="8" fillId="0" borderId="1" xfId="0" applyNumberFormat="1" applyFont="1" applyFill="1" applyBorder="1" applyAlignment="1">
      <alignment horizontal="center"/>
    </xf>
    <xf numFmtId="0" fontId="25" fillId="0" borderId="4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center" vertical="center" wrapText="1"/>
    </xf>
    <xf numFmtId="49" fontId="25" fillId="0" borderId="1" xfId="4" applyNumberFormat="1" applyFont="1" applyFill="1" applyBorder="1" applyAlignment="1">
      <alignment horizontal="center" vertical="center"/>
    </xf>
    <xf numFmtId="49" fontId="25" fillId="0" borderId="1" xfId="6" applyNumberFormat="1" applyFont="1" applyFill="1" applyBorder="1" applyAlignment="1">
      <alignment horizontal="center"/>
    </xf>
    <xf numFmtId="0" fontId="8" fillId="0" borderId="1" xfId="4" applyFont="1" applyFill="1" applyBorder="1" applyAlignment="1">
      <alignment horizontal="left" wrapText="1"/>
    </xf>
    <xf numFmtId="2" fontId="8" fillId="0" borderId="1" xfId="4" applyNumberFormat="1" applyFont="1" applyFill="1" applyBorder="1" applyAlignment="1">
      <alignment horizontal="center"/>
    </xf>
    <xf numFmtId="0" fontId="8" fillId="0" borderId="1" xfId="4" applyFont="1" applyFill="1" applyBorder="1" applyAlignment="1">
      <alignment horizontal="center"/>
    </xf>
    <xf numFmtId="9" fontId="8" fillId="0" borderId="1" xfId="5" applyNumberFormat="1" applyFont="1" applyFill="1" applyBorder="1" applyAlignment="1">
      <alignment horizontal="center"/>
    </xf>
    <xf numFmtId="43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vertical="center"/>
    </xf>
    <xf numFmtId="43" fontId="8" fillId="0" borderId="1" xfId="0" applyNumberFormat="1" applyFont="1" applyFill="1" applyBorder="1"/>
    <xf numFmtId="0" fontId="8" fillId="0" borderId="0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wrapText="1"/>
    </xf>
    <xf numFmtId="43" fontId="8" fillId="0" borderId="1" xfId="0" applyNumberFormat="1" applyFont="1" applyFill="1" applyBorder="1" applyAlignment="1">
      <alignment horizontal="center" vertical="center"/>
    </xf>
    <xf numFmtId="43" fontId="8" fillId="0" borderId="1" xfId="0" applyNumberFormat="1" applyFont="1" applyFill="1" applyBorder="1" applyAlignment="1">
      <alignment vertical="center"/>
    </xf>
    <xf numFmtId="43" fontId="8" fillId="0" borderId="1" xfId="0" applyNumberFormat="1" applyFont="1" applyFill="1" applyBorder="1"/>
    <xf numFmtId="2" fontId="8" fillId="0" borderId="1" xfId="0" applyNumberFormat="1" applyFont="1" applyFill="1" applyBorder="1" applyAlignment="1">
      <alignment horizontal="center"/>
    </xf>
    <xf numFmtId="43" fontId="8" fillId="0" borderId="1" xfId="0" applyNumberFormat="1" applyFont="1" applyFill="1" applyBorder="1" applyAlignment="1">
      <alignment horizontal="center" vertical="center" wrapText="1"/>
    </xf>
    <xf numFmtId="0" fontId="44" fillId="0" borderId="1" xfId="0" applyFont="1" applyBorder="1"/>
    <xf numFmtId="0" fontId="45" fillId="0" borderId="1" xfId="0" applyFont="1" applyBorder="1" applyAlignment="1">
      <alignment horizontal="center"/>
    </xf>
    <xf numFmtId="0" fontId="45" fillId="0" borderId="1" xfId="0" applyFont="1" applyBorder="1" applyAlignment="1">
      <alignment horizontal="center"/>
    </xf>
    <xf numFmtId="0" fontId="45" fillId="0" borderId="1" xfId="0" applyFont="1" applyBorder="1" applyAlignment="1">
      <alignment wrapText="1"/>
    </xf>
    <xf numFmtId="0" fontId="45" fillId="0" borderId="1" xfId="0" applyFont="1" applyBorder="1" applyAlignment="1">
      <alignment horizontal="center"/>
    </xf>
    <xf numFmtId="0" fontId="45" fillId="0" borderId="1" xfId="0" applyFont="1" applyBorder="1"/>
    <xf numFmtId="0" fontId="45" fillId="0" borderId="1" xfId="0" applyFont="1" applyBorder="1" applyAlignment="1">
      <alignment horizontal="center"/>
    </xf>
    <xf numFmtId="0" fontId="48" fillId="0" borderId="1" xfId="0" applyNumberFormat="1" applyFont="1" applyFill="1" applyBorder="1" applyAlignment="1">
      <alignment horizontal="center"/>
    </xf>
    <xf numFmtId="0" fontId="45" fillId="0" borderId="1" xfId="0" applyFont="1" applyBorder="1"/>
    <xf numFmtId="0" fontId="46" fillId="0" borderId="1" xfId="0" applyFont="1" applyBorder="1"/>
    <xf numFmtId="0" fontId="45" fillId="0" borderId="1" xfId="0" applyFont="1" applyBorder="1" applyAlignment="1">
      <alignment horizontal="center"/>
    </xf>
    <xf numFmtId="0" fontId="46" fillId="0" borderId="1" xfId="0" applyFont="1" applyBorder="1"/>
    <xf numFmtId="0" fontId="45" fillId="0" borderId="1" xfId="0" applyFont="1" applyBorder="1" applyAlignment="1">
      <alignment horizontal="center"/>
    </xf>
    <xf numFmtId="0" fontId="48" fillId="0" borderId="1" xfId="0" applyFont="1" applyFill="1" applyBorder="1" applyAlignment="1">
      <alignment horizontal="center"/>
    </xf>
    <xf numFmtId="0" fontId="0" fillId="0" borderId="0" xfId="0"/>
    <xf numFmtId="0" fontId="44" fillId="0" borderId="1" xfId="0" applyFont="1" applyBorder="1" applyAlignment="1">
      <alignment horizontal="left" wrapText="1"/>
    </xf>
    <xf numFmtId="0" fontId="46" fillId="0" borderId="1" xfId="0" applyFont="1" applyBorder="1"/>
    <xf numFmtId="0" fontId="4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44" fillId="0" borderId="1" xfId="0" applyFont="1" applyFill="1" applyBorder="1" applyAlignment="1">
      <alignment horizontal="center"/>
    </xf>
    <xf numFmtId="0" fontId="17" fillId="0" borderId="1" xfId="4" applyFont="1" applyBorder="1" applyAlignment="1">
      <alignment horizontal="center"/>
    </xf>
    <xf numFmtId="0" fontId="46" fillId="0" borderId="1" xfId="4" applyFont="1" applyBorder="1"/>
    <xf numFmtId="0" fontId="25" fillId="0" borderId="1" xfId="4" applyFont="1" applyBorder="1" applyAlignment="1">
      <alignment horizontal="center"/>
    </xf>
    <xf numFmtId="0" fontId="46" fillId="0" borderId="1" xfId="4" applyFont="1" applyBorder="1"/>
    <xf numFmtId="0" fontId="17" fillId="0" borderId="1" xfId="4" applyFont="1" applyBorder="1" applyAlignment="1">
      <alignment horizontal="center"/>
    </xf>
    <xf numFmtId="0" fontId="17" fillId="0" borderId="1" xfId="4" applyFont="1" applyBorder="1"/>
    <xf numFmtId="0" fontId="17" fillId="0" borderId="1" xfId="4" applyFont="1" applyBorder="1" applyAlignment="1">
      <alignment horizontal="center"/>
    </xf>
    <xf numFmtId="0" fontId="44" fillId="0" borderId="1" xfId="4" applyFont="1" applyFill="1" applyBorder="1" applyAlignment="1">
      <alignment horizontal="center"/>
    </xf>
    <xf numFmtId="0" fontId="44" fillId="0" borderId="1" xfId="0" applyFont="1" applyBorder="1" applyAlignment="1">
      <alignment horizontal="left" wrapText="1"/>
    </xf>
    <xf numFmtId="0" fontId="46" fillId="0" borderId="1" xfId="0" applyFont="1" applyBorder="1"/>
    <xf numFmtId="0" fontId="4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11" fillId="0" borderId="1" xfId="4" applyNumberFormat="1" applyFont="1" applyFill="1" applyBorder="1" applyAlignment="1">
      <alignment horizontal="center"/>
    </xf>
    <xf numFmtId="0" fontId="0" fillId="0" borderId="0" xfId="0"/>
    <xf numFmtId="0" fontId="44" fillId="0" borderId="1" xfId="0" applyFont="1" applyBorder="1"/>
    <xf numFmtId="0" fontId="8" fillId="0" borderId="1" xfId="0" applyFont="1" applyFill="1" applyBorder="1" applyAlignment="1">
      <alignment vertical="center"/>
    </xf>
    <xf numFmtId="0" fontId="0" fillId="0" borderId="1" xfId="0" applyBorder="1"/>
    <xf numFmtId="0" fontId="45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horizontal="left" vertical="center" wrapText="1"/>
    </xf>
    <xf numFmtId="0" fontId="44" fillId="0" borderId="1" xfId="0" applyFont="1" applyBorder="1"/>
    <xf numFmtId="0" fontId="46" fillId="0" borderId="1" xfId="0" applyFont="1" applyBorder="1"/>
    <xf numFmtId="0" fontId="45" fillId="0" borderId="1" xfId="0" applyFont="1" applyBorder="1" applyAlignment="1">
      <alignment horizontal="center"/>
    </xf>
    <xf numFmtId="0" fontId="0" fillId="0" borderId="0" xfId="0"/>
    <xf numFmtId="0" fontId="45" fillId="0" borderId="1" xfId="0" applyFont="1" applyBorder="1"/>
    <xf numFmtId="0" fontId="46" fillId="0" borderId="1" xfId="0" applyFont="1" applyBorder="1"/>
    <xf numFmtId="0" fontId="45" fillId="0" borderId="1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0" fontId="17" fillId="0" borderId="1" xfId="0" applyFont="1" applyBorder="1" applyAlignment="1">
      <alignment wrapText="1"/>
    </xf>
    <xf numFmtId="0" fontId="11" fillId="0" borderId="1" xfId="4" applyFont="1" applyFill="1" applyBorder="1" applyAlignment="1">
      <alignment horizontal="center"/>
    </xf>
    <xf numFmtId="0" fontId="46" fillId="0" borderId="1" xfId="0" applyFont="1" applyBorder="1"/>
    <xf numFmtId="0" fontId="25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49" fontId="46" fillId="0" borderId="1" xfId="0" applyNumberFormat="1" applyFont="1" applyBorder="1"/>
    <xf numFmtId="43" fontId="8" fillId="0" borderId="1" xfId="0" applyNumberFormat="1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 wrapText="1"/>
    </xf>
    <xf numFmtId="49" fontId="25" fillId="0" borderId="1" xfId="6" applyNumberFormat="1" applyFont="1" applyFill="1" applyBorder="1" applyAlignment="1">
      <alignment horizontal="center"/>
    </xf>
    <xf numFmtId="0" fontId="8" fillId="0" borderId="12" xfId="0" applyFont="1" applyBorder="1" applyAlignment="1">
      <alignment horizontal="right"/>
    </xf>
    <xf numFmtId="0" fontId="8" fillId="0" borderId="15" xfId="0" applyFont="1" applyBorder="1" applyAlignment="1">
      <alignment horizontal="right"/>
    </xf>
    <xf numFmtId="4" fontId="8" fillId="0" borderId="15" xfId="0" applyNumberFormat="1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5" fillId="0" borderId="33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2" fontId="5" fillId="0" borderId="1" xfId="0" applyNumberFormat="1" applyFont="1" applyFill="1" applyBorder="1" applyAlignment="1">
      <alignment horizontal="center"/>
    </xf>
    <xf numFmtId="2" fontId="5" fillId="0" borderId="16" xfId="0" applyNumberFormat="1" applyFont="1" applyFill="1" applyBorder="1" applyAlignment="1">
      <alignment horizontal="center"/>
    </xf>
    <xf numFmtId="0" fontId="8" fillId="0" borderId="33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4" fontId="8" fillId="0" borderId="1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0" fontId="8" fillId="0" borderId="24" xfId="0" applyFont="1" applyBorder="1" applyAlignment="1">
      <alignment horizontal="right"/>
    </xf>
    <xf numFmtId="0" fontId="8" fillId="0" borderId="2" xfId="0" applyFont="1" applyBorder="1" applyAlignment="1">
      <alignment horizontal="right"/>
    </xf>
    <xf numFmtId="0" fontId="8" fillId="0" borderId="20" xfId="0" applyFont="1" applyBorder="1" applyAlignment="1">
      <alignment horizontal="right"/>
    </xf>
    <xf numFmtId="4" fontId="8" fillId="0" borderId="4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16" fillId="0" borderId="0" xfId="0" applyFont="1" applyFill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35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0" fontId="11" fillId="0" borderId="39" xfId="0" applyFont="1" applyBorder="1" applyAlignment="1">
      <alignment horizontal="left" vertical="center" wrapText="1"/>
    </xf>
    <xf numFmtId="4" fontId="5" fillId="0" borderId="37" xfId="0" applyNumberFormat="1" applyFont="1" applyBorder="1" applyAlignment="1">
      <alignment horizontal="center" wrapText="1"/>
    </xf>
    <xf numFmtId="0" fontId="5" fillId="0" borderId="40" xfId="0" applyFont="1" applyBorder="1" applyAlignment="1">
      <alignment horizontal="center" wrapText="1"/>
    </xf>
    <xf numFmtId="0" fontId="5" fillId="0" borderId="0" xfId="0" applyFont="1" applyFill="1" applyBorder="1" applyAlignment="1">
      <alignment horizont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center"/>
    </xf>
    <xf numFmtId="2" fontId="6" fillId="0" borderId="41" xfId="0" applyNumberFormat="1" applyFont="1" applyBorder="1" applyAlignment="1">
      <alignment horizontal="center" vertical="center"/>
    </xf>
    <xf numFmtId="2" fontId="6" fillId="0" borderId="42" xfId="0" applyNumberFormat="1" applyFont="1" applyBorder="1" applyAlignment="1">
      <alignment horizontal="center" vertical="center"/>
    </xf>
    <xf numFmtId="2" fontId="6" fillId="0" borderId="43" xfId="0" applyNumberFormat="1" applyFont="1" applyBorder="1" applyAlignment="1">
      <alignment horizontal="center" vertical="center"/>
    </xf>
    <xf numFmtId="0" fontId="8" fillId="0" borderId="44" xfId="0" applyFont="1" applyBorder="1" applyAlignment="1">
      <alignment horizontal="right"/>
    </xf>
    <xf numFmtId="0" fontId="8" fillId="0" borderId="32" xfId="0" applyFont="1" applyBorder="1" applyAlignment="1">
      <alignment horizontal="right"/>
    </xf>
    <xf numFmtId="0" fontId="8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33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2" fontId="6" fillId="0" borderId="1" xfId="0" applyNumberFormat="1" applyFont="1" applyFill="1" applyBorder="1" applyAlignment="1">
      <alignment horizontal="center"/>
    </xf>
    <xf numFmtId="2" fontId="6" fillId="0" borderId="16" xfId="0" applyNumberFormat="1" applyFont="1" applyFill="1" applyBorder="1" applyAlignment="1">
      <alignment horizontal="center"/>
    </xf>
    <xf numFmtId="0" fontId="8" fillId="0" borderId="42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2" fontId="6" fillId="0" borderId="14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0" xfId="0" applyFont="1" applyAlignment="1">
      <alignment horizontal="left" vertical="top"/>
    </xf>
    <xf numFmtId="0" fontId="5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6" fillId="0" borderId="26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 vertical="center"/>
    </xf>
    <xf numFmtId="0" fontId="9" fillId="0" borderId="30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8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left" wrapText="1"/>
    </xf>
    <xf numFmtId="0" fontId="26" fillId="0" borderId="47" xfId="0" applyFont="1" applyFill="1" applyBorder="1" applyAlignment="1">
      <alignment horizontal="left" vertical="center" wrapText="1"/>
    </xf>
    <xf numFmtId="0" fontId="26" fillId="0" borderId="48" xfId="0" applyFont="1" applyFill="1" applyBorder="1" applyAlignment="1">
      <alignment horizontal="left" vertical="center" wrapText="1"/>
    </xf>
    <xf numFmtId="0" fontId="26" fillId="0" borderId="50" xfId="0" applyFont="1" applyFill="1" applyBorder="1" applyAlignment="1">
      <alignment horizontal="left" vertical="center" wrapText="1"/>
    </xf>
    <xf numFmtId="0" fontId="22" fillId="4" borderId="47" xfId="0" applyFont="1" applyFill="1" applyBorder="1" applyAlignment="1">
      <alignment horizontal="center" vertical="center" wrapText="1"/>
    </xf>
    <xf numFmtId="0" fontId="22" fillId="4" borderId="48" xfId="0" applyFont="1" applyFill="1" applyBorder="1" applyAlignment="1">
      <alignment horizontal="center" vertical="center" wrapText="1"/>
    </xf>
    <xf numFmtId="0" fontId="22" fillId="4" borderId="50" xfId="0" applyFont="1" applyFill="1" applyBorder="1" applyAlignment="1">
      <alignment horizontal="center" vertical="center" wrapText="1"/>
    </xf>
    <xf numFmtId="0" fontId="11" fillId="2" borderId="47" xfId="0" applyFont="1" applyFill="1" applyBorder="1" applyAlignment="1">
      <alignment horizontal="left" vertical="center" wrapText="1"/>
    </xf>
    <xf numFmtId="0" fontId="11" fillId="2" borderId="48" xfId="0" applyFont="1" applyFill="1" applyBorder="1" applyAlignment="1">
      <alignment horizontal="left" vertical="center" wrapText="1"/>
    </xf>
    <xf numFmtId="0" fontId="11" fillId="2" borderId="5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11" fillId="0" borderId="27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textRotation="90" wrapText="1"/>
    </xf>
    <xf numFmtId="0" fontId="5" fillId="0" borderId="15" xfId="0" applyFont="1" applyFill="1" applyBorder="1" applyAlignment="1">
      <alignment horizontal="center" textRotation="90" wrapText="1"/>
    </xf>
    <xf numFmtId="0" fontId="5" fillId="0" borderId="4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14" fontId="5" fillId="0" borderId="0" xfId="0" applyNumberFormat="1" applyFont="1" applyFill="1" applyBorder="1" applyAlignment="1">
      <alignment horizontal="left"/>
    </xf>
    <xf numFmtId="0" fontId="22" fillId="4" borderId="1" xfId="4" applyFont="1" applyFill="1" applyBorder="1" applyAlignment="1">
      <alignment horizontal="center" vertical="center" wrapText="1"/>
    </xf>
    <xf numFmtId="0" fontId="17" fillId="0" borderId="1" xfId="0" applyFont="1" applyBorder="1"/>
  </cellXfs>
  <cellStyles count="83">
    <cellStyle name="20% - Accent1 2" xfId="13"/>
    <cellStyle name="20% - Accent2 2" xfId="14"/>
    <cellStyle name="20% - Accent3 2" xfId="15"/>
    <cellStyle name="20% - Accent4 2" xfId="16"/>
    <cellStyle name="20% - Accent5 2" xfId="17"/>
    <cellStyle name="20% - Accent6 2" xfId="18"/>
    <cellStyle name="40% - Accent1 2" xfId="19"/>
    <cellStyle name="40% - Accent2 2" xfId="20"/>
    <cellStyle name="40% - Accent3 2" xfId="21"/>
    <cellStyle name="40% - Accent4 2" xfId="22"/>
    <cellStyle name="40% - Accent5 2" xfId="23"/>
    <cellStyle name="40% - Accent6 2" xfId="24"/>
    <cellStyle name="60% - Accent1 2" xfId="25"/>
    <cellStyle name="60% - Accent2 2" xfId="26"/>
    <cellStyle name="60% - Accent3 2" xfId="27"/>
    <cellStyle name="60% - Accent4 2" xfId="28"/>
    <cellStyle name="60% - Accent5 2" xfId="29"/>
    <cellStyle name="60% - Accent6 2" xfId="30"/>
    <cellStyle name="Accent1 2" xfId="31"/>
    <cellStyle name="Accent2 2" xfId="32"/>
    <cellStyle name="Accent3 2" xfId="33"/>
    <cellStyle name="Accent4 2" xfId="34"/>
    <cellStyle name="Accent5 2" xfId="35"/>
    <cellStyle name="Accent6 2" xfId="36"/>
    <cellStyle name="Bad 2" xfId="37"/>
    <cellStyle name="Calculation 2" xfId="38"/>
    <cellStyle name="Check Cell 2" xfId="39"/>
    <cellStyle name="Comma" xfId="1" builtinId="3"/>
    <cellStyle name="Comma 2" xfId="65"/>
    <cellStyle name="Explanatory Text 2" xfId="40"/>
    <cellStyle name="Good" xfId="2" builtinId="26"/>
    <cellStyle name="Good 2" xfId="41"/>
    <cellStyle name="Heading 1 2" xfId="42"/>
    <cellStyle name="Heading 2 2" xfId="43"/>
    <cellStyle name="Heading 3 2" xfId="44"/>
    <cellStyle name="Heading 4 2" xfId="45"/>
    <cellStyle name="Input 2" xfId="46"/>
    <cellStyle name="Linked Cell 2" xfId="47"/>
    <cellStyle name="Neutral 2" xfId="48"/>
    <cellStyle name="Normal" xfId="0" builtinId="0"/>
    <cellStyle name="Normal 10" xfId="60"/>
    <cellStyle name="Normal 10 2" xfId="77"/>
    <cellStyle name="Normal 2" xfId="3"/>
    <cellStyle name="Normal 2 2" xfId="4"/>
    <cellStyle name="Normal 2 2 2" xfId="6"/>
    <cellStyle name="Normal 2_Kekavas BA" xfId="5"/>
    <cellStyle name="Normal 3" xfId="8"/>
    <cellStyle name="Normal 3 2" xfId="10"/>
    <cellStyle name="Normal 3 2 2" xfId="62"/>
    <cellStyle name="Normal 3 2 2 2" xfId="79"/>
    <cellStyle name="Normal 3 2 3" xfId="69"/>
    <cellStyle name="Normal 3 3" xfId="12"/>
    <cellStyle name="Normal 3 3 2" xfId="64"/>
    <cellStyle name="Normal 3 3 2 2" xfId="81"/>
    <cellStyle name="Normal 3 3 3" xfId="71"/>
    <cellStyle name="Normal 3 4" xfId="50"/>
    <cellStyle name="Normal 3 5" xfId="61"/>
    <cellStyle name="Normal 3 5 2" xfId="78"/>
    <cellStyle name="Normal 3 6" xfId="9"/>
    <cellStyle name="Normal 3 6 2" xfId="68"/>
    <cellStyle name="Normal 3 7" xfId="66"/>
    <cellStyle name="Normal 3 7 2" xfId="82"/>
    <cellStyle name="Normal 3 8" xfId="67"/>
    <cellStyle name="Normal 4" xfId="11"/>
    <cellStyle name="Normal 4 2" xfId="63"/>
    <cellStyle name="Normal 4 2 2" xfId="80"/>
    <cellStyle name="Normal 4 3" xfId="70"/>
    <cellStyle name="Normal 5" xfId="49"/>
    <cellStyle name="Normal 5 2" xfId="72"/>
    <cellStyle name="Normal 6" xfId="56"/>
    <cellStyle name="Normal 6 2" xfId="73"/>
    <cellStyle name="Normal 7" xfId="57"/>
    <cellStyle name="Normal 7 2" xfId="74"/>
    <cellStyle name="Normal 8" xfId="58"/>
    <cellStyle name="Normal 8 2" xfId="75"/>
    <cellStyle name="Normal 9" xfId="59"/>
    <cellStyle name="Normal 9 2" xfId="76"/>
    <cellStyle name="Note 2" xfId="51"/>
    <cellStyle name="Output 2" xfId="52"/>
    <cellStyle name="Style 1" xfId="7"/>
    <cellStyle name="Title 2" xfId="53"/>
    <cellStyle name="Total 2" xfId="54"/>
    <cellStyle name="Warning Text 2" xfId="5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J22"/>
  <sheetViews>
    <sheetView showZeros="0" tabSelected="1" view="pageBreakPreview" zoomScaleNormal="100" zoomScaleSheetLayoutView="100" workbookViewId="0">
      <selection activeCell="A15" sqref="A15:H15"/>
    </sheetView>
  </sheetViews>
  <sheetFormatPr defaultRowHeight="12.75"/>
  <cols>
    <col min="1" max="1" width="13.85546875" customWidth="1"/>
    <col min="3" max="3" width="6.42578125" customWidth="1"/>
    <col min="4" max="4" width="4.140625" customWidth="1"/>
    <col min="7" max="7" width="12.85546875" customWidth="1"/>
    <col min="8" max="8" width="8.85546875" customWidth="1"/>
    <col min="9" max="9" width="9" customWidth="1"/>
    <col min="10" max="10" width="8.42578125" customWidth="1"/>
  </cols>
  <sheetData>
    <row r="1" spans="1:10" ht="15.75" thickBot="1">
      <c r="A1" s="115"/>
      <c r="B1" s="116" t="s">
        <v>115</v>
      </c>
      <c r="C1" s="116"/>
      <c r="D1" s="116"/>
      <c r="E1" s="116"/>
      <c r="F1" s="116"/>
      <c r="G1" s="116"/>
      <c r="H1" s="147"/>
      <c r="I1" s="147"/>
      <c r="J1" s="147"/>
    </row>
    <row r="2" spans="1:10" ht="15.75" thickTop="1">
      <c r="A2" s="67"/>
      <c r="B2" s="117" t="s">
        <v>55</v>
      </c>
      <c r="C2" s="77"/>
      <c r="D2" s="77"/>
      <c r="E2" s="77"/>
      <c r="F2" s="77"/>
      <c r="G2" s="77"/>
    </row>
    <row r="3" spans="1:10" ht="12.75" customHeight="1">
      <c r="A3" s="268" t="s">
        <v>27</v>
      </c>
      <c r="B3" s="268"/>
      <c r="C3" s="277" t="str">
        <f>Kopsavilkums!C6</f>
        <v>Vaļēja ūdens novadīšanas sistēma ar kadastra kodiem 43193:01 un 43193:06 posmā no zemes gabala ar kadastra numuru 7686 007 0121 līdz Daugavai (kadastra numurs 7686 007 0659)  Turku pagastā, Līvānu novadā</v>
      </c>
      <c r="D3" s="277"/>
      <c r="E3" s="277"/>
      <c r="F3" s="277"/>
      <c r="G3" s="277"/>
      <c r="H3" s="277"/>
      <c r="I3" s="277"/>
      <c r="J3" s="277"/>
    </row>
    <row r="4" spans="1:10" ht="25.5" customHeight="1">
      <c r="A4" s="268"/>
      <c r="B4" s="268"/>
      <c r="C4" s="277"/>
      <c r="D4" s="277"/>
      <c r="E4" s="277"/>
      <c r="F4" s="277"/>
      <c r="G4" s="277"/>
      <c r="H4" s="277"/>
      <c r="I4" s="277"/>
      <c r="J4" s="277"/>
    </row>
    <row r="5" spans="1:10">
      <c r="A5" s="118" t="s">
        <v>28</v>
      </c>
      <c r="B5" s="13" t="str">
        <f>Kopsavilkums!C7</f>
        <v>Turku pagasts, Līvānu novads</v>
      </c>
      <c r="C5" s="119"/>
    </row>
    <row r="6" spans="1:10">
      <c r="A6" s="118" t="s">
        <v>29</v>
      </c>
      <c r="B6" s="13" t="str">
        <f>Kopsavilkums!C8</f>
        <v>Līvānu novada dome</v>
      </c>
      <c r="C6" s="119"/>
      <c r="H6" s="3"/>
    </row>
    <row r="7" spans="1:10">
      <c r="A7" s="118" t="s">
        <v>30</v>
      </c>
      <c r="B7" s="13">
        <f>Kopsavilkums!C9</f>
        <v>0</v>
      </c>
      <c r="C7" s="119"/>
      <c r="D7" s="95"/>
      <c r="E7" s="120" t="s">
        <v>49</v>
      </c>
      <c r="F7" s="67"/>
      <c r="G7" s="4">
        <f>I17</f>
        <v>0</v>
      </c>
      <c r="H7" t="s">
        <v>86</v>
      </c>
    </row>
    <row r="8" spans="1:10" ht="13.5" thickBot="1">
      <c r="A8" s="13" t="str">
        <f>Kopsavilkums!D13</f>
        <v xml:space="preserve">Tāme sastādīta: </v>
      </c>
      <c r="B8" s="5" t="str">
        <f>Kopsavilkums!F13</f>
        <v>2016.gada janvārī</v>
      </c>
      <c r="C8" s="5"/>
      <c r="D8" s="5"/>
      <c r="E8" s="5"/>
      <c r="F8" s="5"/>
      <c r="G8" s="121"/>
    </row>
    <row r="9" spans="1:10" ht="15" thickBot="1">
      <c r="A9" s="122" t="s">
        <v>18</v>
      </c>
      <c r="B9" s="269" t="s">
        <v>27</v>
      </c>
      <c r="C9" s="269"/>
      <c r="D9" s="269"/>
      <c r="E9" s="269"/>
      <c r="F9" s="269"/>
      <c r="G9" s="269"/>
      <c r="H9" s="269"/>
      <c r="I9" s="270" t="s">
        <v>19</v>
      </c>
      <c r="J9" s="271"/>
    </row>
    <row r="10" spans="1:10" ht="60.75" customHeight="1" thickTop="1">
      <c r="A10" s="142">
        <v>1</v>
      </c>
      <c r="B10" s="272" t="str">
        <f>C3</f>
        <v>Vaļēja ūdens novadīšanas sistēma ar kadastra kodiem 43193:01 un 43193:06 posmā no zemes gabala ar kadastra numuru 7686 007 0121 līdz Daugavai (kadastra numurs 7686 007 0659)  Turku pagastā, Līvānu novadā</v>
      </c>
      <c r="C10" s="273"/>
      <c r="D10" s="273"/>
      <c r="E10" s="273"/>
      <c r="F10" s="273"/>
      <c r="G10" s="273"/>
      <c r="H10" s="274"/>
      <c r="I10" s="275">
        <f>Kopsavilkums!D29</f>
        <v>0</v>
      </c>
      <c r="J10" s="276"/>
    </row>
    <row r="11" spans="1:10">
      <c r="A11" s="123"/>
      <c r="B11" s="263" t="s">
        <v>20</v>
      </c>
      <c r="C11" s="264"/>
      <c r="D11" s="264"/>
      <c r="E11" s="264"/>
      <c r="F11" s="264"/>
      <c r="G11" s="264"/>
      <c r="H11" s="265"/>
      <c r="I11" s="266">
        <f>SUM(I10:J10)</f>
        <v>0</v>
      </c>
      <c r="J11" s="267"/>
    </row>
    <row r="12" spans="1:10">
      <c r="A12" s="255" t="s">
        <v>50</v>
      </c>
      <c r="B12" s="256"/>
      <c r="C12" s="256"/>
      <c r="D12" s="256"/>
      <c r="E12" s="256"/>
      <c r="F12" s="256"/>
      <c r="G12" s="256"/>
      <c r="H12" s="124">
        <v>0.02</v>
      </c>
      <c r="I12" s="257">
        <f>ROUND(I11*H12,2)</f>
        <v>0</v>
      </c>
      <c r="J12" s="258"/>
    </row>
    <row r="13" spans="1:10">
      <c r="A13" s="255" t="s">
        <v>51</v>
      </c>
      <c r="B13" s="256"/>
      <c r="C13" s="256"/>
      <c r="D13" s="256"/>
      <c r="E13" s="256"/>
      <c r="F13" s="256"/>
      <c r="G13" s="256"/>
      <c r="H13" s="150">
        <v>2.5000000000000001E-2</v>
      </c>
      <c r="I13" s="257">
        <f>ROUND(I11*H13,2)</f>
        <v>0</v>
      </c>
      <c r="J13" s="258"/>
    </row>
    <row r="14" spans="1:10">
      <c r="A14" s="255" t="s">
        <v>52</v>
      </c>
      <c r="B14" s="256"/>
      <c r="C14" s="256"/>
      <c r="D14" s="256"/>
      <c r="E14" s="256"/>
      <c r="F14" s="256"/>
      <c r="G14" s="256"/>
      <c r="H14" s="124">
        <v>7.0000000000000001E-3</v>
      </c>
      <c r="I14" s="257">
        <f>ROUND(I11*H14,2)</f>
        <v>0</v>
      </c>
      <c r="J14" s="258"/>
    </row>
    <row r="15" spans="1:10">
      <c r="A15" s="259" t="s">
        <v>21</v>
      </c>
      <c r="B15" s="260"/>
      <c r="C15" s="260"/>
      <c r="D15" s="260"/>
      <c r="E15" s="260"/>
      <c r="F15" s="260"/>
      <c r="G15" s="260"/>
      <c r="H15" s="260"/>
      <c r="I15" s="261">
        <f>SUM(I11:J14)</f>
        <v>0</v>
      </c>
      <c r="J15" s="262"/>
    </row>
    <row r="16" spans="1:10">
      <c r="A16" s="255" t="s">
        <v>22</v>
      </c>
      <c r="B16" s="256"/>
      <c r="C16" s="256"/>
      <c r="D16" s="256"/>
      <c r="E16" s="256"/>
      <c r="F16" s="256"/>
      <c r="G16" s="256"/>
      <c r="H16" s="125">
        <v>0.21</v>
      </c>
      <c r="I16" s="257">
        <f>ROUND(I15*H16,2)</f>
        <v>0</v>
      </c>
      <c r="J16" s="258"/>
    </row>
    <row r="17" spans="1:10" ht="13.5" thickBot="1">
      <c r="A17" s="251" t="s">
        <v>21</v>
      </c>
      <c r="B17" s="252"/>
      <c r="C17" s="252"/>
      <c r="D17" s="252"/>
      <c r="E17" s="252"/>
      <c r="F17" s="252"/>
      <c r="G17" s="252"/>
      <c r="H17" s="252"/>
      <c r="I17" s="253">
        <f>SUM(I15:J16)</f>
        <v>0</v>
      </c>
      <c r="J17" s="254"/>
    </row>
    <row r="19" spans="1:10">
      <c r="A19" s="7" t="s">
        <v>13</v>
      </c>
    </row>
    <row r="20" spans="1:10">
      <c r="A20" s="7"/>
      <c r="C20" s="146"/>
    </row>
    <row r="21" spans="1:10">
      <c r="A21" s="7" t="s">
        <v>14</v>
      </c>
      <c r="C21" s="145"/>
    </row>
    <row r="22" spans="1:10">
      <c r="C22" s="145"/>
    </row>
  </sheetData>
  <mergeCells count="20">
    <mergeCell ref="A3:B4"/>
    <mergeCell ref="B9:H9"/>
    <mergeCell ref="I9:J9"/>
    <mergeCell ref="B10:H10"/>
    <mergeCell ref="I10:J10"/>
    <mergeCell ref="C3:J4"/>
    <mergeCell ref="B11:H11"/>
    <mergeCell ref="I11:J11"/>
    <mergeCell ref="A12:G12"/>
    <mergeCell ref="I12:J12"/>
    <mergeCell ref="A13:G13"/>
    <mergeCell ref="I13:J13"/>
    <mergeCell ref="A17:H17"/>
    <mergeCell ref="I17:J17"/>
    <mergeCell ref="A14:G14"/>
    <mergeCell ref="I14:J14"/>
    <mergeCell ref="A15:H15"/>
    <mergeCell ref="I15:J15"/>
    <mergeCell ref="A16:G16"/>
    <mergeCell ref="I16:J16"/>
  </mergeCells>
  <pageMargins left="0.7" right="0.7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>
    <tabColor rgb="FF92D050"/>
  </sheetPr>
  <dimension ref="A1:N29"/>
  <sheetViews>
    <sheetView showZeros="0" view="pageBreakPreview" zoomScaleNormal="100" zoomScaleSheetLayoutView="100" workbookViewId="0">
      <selection activeCell="H15" sqref="H15"/>
    </sheetView>
  </sheetViews>
  <sheetFormatPr defaultRowHeight="12.75"/>
  <cols>
    <col min="1" max="1" width="5.5703125" customWidth="1"/>
    <col min="2" max="2" width="12" customWidth="1"/>
    <col min="3" max="3" width="5.28515625" customWidth="1"/>
    <col min="5" max="5" width="6" customWidth="1"/>
    <col min="6" max="6" width="5.5703125" customWidth="1"/>
    <col min="7" max="7" width="6.42578125" customWidth="1"/>
    <col min="8" max="8" width="5.7109375" customWidth="1"/>
    <col min="9" max="9" width="2.28515625" customWidth="1"/>
    <col min="10" max="10" width="5.28515625" customWidth="1"/>
    <col min="12" max="12" width="6.28515625" customWidth="1"/>
    <col min="13" max="13" width="3.140625" customWidth="1"/>
  </cols>
  <sheetData>
    <row r="1" spans="1:14">
      <c r="A1" s="14"/>
      <c r="B1" s="14"/>
      <c r="C1" s="14"/>
      <c r="D1" s="14"/>
      <c r="E1" s="14"/>
      <c r="F1" s="14"/>
      <c r="G1" s="14"/>
      <c r="H1" s="14"/>
      <c r="I1" s="313" t="s">
        <v>15</v>
      </c>
      <c r="J1" s="313"/>
      <c r="K1" s="313"/>
      <c r="L1" s="313"/>
      <c r="M1" s="14"/>
    </row>
    <row r="2" spans="1:14">
      <c r="A2" s="14"/>
      <c r="B2" s="14"/>
      <c r="C2" s="14"/>
      <c r="D2" s="14"/>
      <c r="E2" s="14"/>
      <c r="F2" s="14"/>
      <c r="G2" s="295"/>
      <c r="H2" s="295"/>
      <c r="I2" s="295"/>
      <c r="J2" s="295"/>
      <c r="K2" s="295"/>
      <c r="L2" s="295"/>
      <c r="M2" s="14"/>
    </row>
    <row r="3" spans="1:14">
      <c r="A3" s="14"/>
      <c r="B3" s="14"/>
      <c r="C3" s="14"/>
      <c r="D3" s="14"/>
      <c r="E3" s="14"/>
      <c r="F3" s="14"/>
      <c r="G3" s="314"/>
      <c r="H3" s="314"/>
      <c r="I3" s="314"/>
      <c r="J3" s="314"/>
      <c r="K3" s="314"/>
      <c r="L3" s="314"/>
      <c r="M3" s="14"/>
    </row>
    <row r="4" spans="1:14">
      <c r="A4" s="14"/>
      <c r="B4" s="14"/>
      <c r="C4" s="14"/>
      <c r="D4" s="14"/>
      <c r="E4" s="14"/>
      <c r="F4" s="14"/>
      <c r="G4" s="44"/>
      <c r="H4" s="44"/>
      <c r="I4" s="44"/>
      <c r="J4" s="44"/>
      <c r="K4" s="44"/>
      <c r="L4" s="44"/>
      <c r="M4" s="14"/>
    </row>
    <row r="5" spans="1:14">
      <c r="A5" s="14"/>
      <c r="B5" s="14"/>
      <c r="C5" s="14"/>
      <c r="D5" s="14"/>
      <c r="E5" s="14"/>
      <c r="F5" s="14"/>
      <c r="G5" s="44"/>
      <c r="H5" s="44"/>
      <c r="I5" s="44"/>
      <c r="J5" s="44"/>
      <c r="K5" s="44"/>
      <c r="L5" s="44" t="s">
        <v>16</v>
      </c>
      <c r="M5" s="14"/>
    </row>
    <row r="6" spans="1:14">
      <c r="A6" s="14"/>
      <c r="B6" s="14"/>
      <c r="C6" s="14"/>
      <c r="D6" s="14"/>
      <c r="E6" s="14"/>
      <c r="F6" s="14"/>
      <c r="G6" s="315"/>
      <c r="H6" s="316"/>
      <c r="I6" s="316"/>
      <c r="J6" s="316"/>
      <c r="K6" s="316"/>
      <c r="L6" s="316"/>
      <c r="M6" s="14"/>
    </row>
    <row r="7" spans="1:14">
      <c r="A7" s="14"/>
      <c r="B7" s="14"/>
      <c r="C7" s="14"/>
      <c r="D7" s="14"/>
      <c r="E7" s="14"/>
      <c r="F7" s="14"/>
      <c r="G7" s="16"/>
      <c r="H7" s="16"/>
      <c r="I7" s="16"/>
      <c r="J7" s="16"/>
      <c r="K7" s="16"/>
      <c r="L7" s="16"/>
      <c r="M7" s="14"/>
    </row>
    <row r="8" spans="1:14" ht="18.75">
      <c r="A8" s="317" t="s">
        <v>0</v>
      </c>
      <c r="B8" s="317"/>
      <c r="C8" s="317"/>
      <c r="D8" s="317"/>
      <c r="E8" s="317"/>
      <c r="F8" s="317"/>
      <c r="G8" s="317"/>
      <c r="H8" s="317"/>
      <c r="I8" s="317"/>
      <c r="J8" s="317"/>
      <c r="K8" s="317"/>
      <c r="L8" s="317"/>
      <c r="M8" s="317"/>
    </row>
    <row r="9" spans="1:14" ht="18.7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</row>
    <row r="10" spans="1:14" ht="40.9" customHeight="1">
      <c r="A10" s="302" t="s">
        <v>27</v>
      </c>
      <c r="B10" s="302"/>
      <c r="C10" s="303" t="str">
        <f>'LT-1; SagatavDem'!B4</f>
        <v>Vaļēja ūdens novadīšanas sistēma ar kadastra kodiem 43193:01 un 43193:06 posmā no zemes gabala ar kadastra numuru 7686 007 0121 līdz Daugavai (kadastra numurs 7686 007 0659)  Turku pagastā, Līvānu novadā</v>
      </c>
      <c r="D10" s="304"/>
      <c r="E10" s="304"/>
      <c r="F10" s="304"/>
      <c r="G10" s="304"/>
      <c r="H10" s="304"/>
      <c r="I10" s="304"/>
      <c r="J10" s="304"/>
      <c r="K10" s="304"/>
      <c r="L10" s="304"/>
      <c r="M10" s="304"/>
    </row>
    <row r="11" spans="1:14">
      <c r="A11" s="305" t="s">
        <v>28</v>
      </c>
      <c r="B11" s="305"/>
      <c r="C11" s="303" t="str">
        <f>'LT-1; SagatavDem'!B5</f>
        <v>Turku pagasts, Līvānu novads</v>
      </c>
      <c r="D11" s="304"/>
      <c r="E11" s="304"/>
      <c r="F11" s="304"/>
      <c r="G11" s="304"/>
      <c r="H11" s="304"/>
      <c r="I11" s="304"/>
      <c r="J11" s="304"/>
      <c r="K11" s="304"/>
      <c r="L11" s="304"/>
      <c r="M11" s="304"/>
    </row>
    <row r="12" spans="1:14">
      <c r="A12" s="305" t="s">
        <v>29</v>
      </c>
      <c r="B12" s="305"/>
      <c r="C12" s="303" t="str">
        <f>'LT-1; SagatavDem'!B6</f>
        <v>Līvānu novada dome</v>
      </c>
      <c r="D12" s="304"/>
      <c r="E12" s="304"/>
      <c r="F12" s="304"/>
      <c r="G12" s="304"/>
      <c r="H12" s="304"/>
      <c r="I12" s="304"/>
      <c r="J12" s="304"/>
      <c r="K12" s="304"/>
      <c r="L12" s="304"/>
      <c r="M12" s="304"/>
    </row>
    <row r="13" spans="1:14" s="70" customFormat="1">
      <c r="A13" s="306" t="s">
        <v>30</v>
      </c>
      <c r="B13" s="306"/>
      <c r="C13" s="312"/>
      <c r="D13" s="312"/>
      <c r="E13" s="312"/>
      <c r="F13" s="76"/>
      <c r="G13" s="76"/>
      <c r="H13" s="76"/>
      <c r="I13" s="76"/>
      <c r="J13" s="76"/>
      <c r="K13" s="76"/>
      <c r="L13" s="76"/>
      <c r="M13" s="76"/>
    </row>
    <row r="14" spans="1:14">
      <c r="A14" s="7"/>
      <c r="B14" s="7"/>
      <c r="C14" s="7"/>
      <c r="D14" s="9"/>
      <c r="E14" s="307" t="s">
        <v>17</v>
      </c>
      <c r="F14" s="307"/>
      <c r="G14" s="307"/>
      <c r="H14" s="75" t="s">
        <v>161</v>
      </c>
      <c r="I14" s="47"/>
      <c r="J14" s="47"/>
      <c r="M14" s="42"/>
      <c r="N14" s="42"/>
    </row>
    <row r="15" spans="1:14" ht="13.5" thickBot="1">
      <c r="A15" s="48"/>
      <c r="B15" s="8"/>
      <c r="C15" s="8"/>
      <c r="D15" s="49"/>
      <c r="E15" s="49"/>
      <c r="F15" s="49"/>
      <c r="G15" s="49"/>
      <c r="H15" s="49"/>
      <c r="I15" s="50"/>
      <c r="J15" s="50"/>
      <c r="K15" s="46"/>
      <c r="L15" s="46"/>
      <c r="M15" s="46"/>
    </row>
    <row r="16" spans="1:14" ht="13.5" thickBot="1">
      <c r="A16" s="51" t="s">
        <v>18</v>
      </c>
      <c r="B16" s="308" t="s">
        <v>27</v>
      </c>
      <c r="C16" s="309"/>
      <c r="D16" s="309"/>
      <c r="E16" s="309"/>
      <c r="F16" s="309"/>
      <c r="G16" s="309"/>
      <c r="H16" s="309"/>
      <c r="I16" s="309"/>
      <c r="J16" s="309"/>
      <c r="K16" s="310" t="s">
        <v>93</v>
      </c>
      <c r="L16" s="309"/>
      <c r="M16" s="311"/>
    </row>
    <row r="17" spans="1:14">
      <c r="A17" s="52"/>
      <c r="B17" s="295"/>
      <c r="C17" s="295"/>
      <c r="D17" s="295"/>
      <c r="E17" s="295"/>
      <c r="F17" s="295"/>
      <c r="G17" s="295"/>
      <c r="H17" s="295"/>
      <c r="I17" s="295"/>
      <c r="J17" s="296"/>
      <c r="K17" s="297"/>
      <c r="L17" s="295"/>
      <c r="M17" s="298"/>
    </row>
    <row r="18" spans="1:14" ht="42" customHeight="1">
      <c r="A18" s="53">
        <v>1</v>
      </c>
      <c r="B18" s="278" t="str">
        <f>C10</f>
        <v>Vaļēja ūdens novadīšanas sistēma ar kadastra kodiem 43193:01 un 43193:06 posmā no zemes gabala ar kadastra numuru 7686 007 0121 līdz Daugavai (kadastra numurs 7686 007 0659)  Turku pagastā, Līvānu novadā</v>
      </c>
      <c r="C18" s="279"/>
      <c r="D18" s="279"/>
      <c r="E18" s="279"/>
      <c r="F18" s="279"/>
      <c r="G18" s="279"/>
      <c r="H18" s="279"/>
      <c r="I18" s="279"/>
      <c r="J18" s="280"/>
      <c r="K18" s="299">
        <f>Kopsavilkums!G10</f>
        <v>0</v>
      </c>
      <c r="L18" s="300"/>
      <c r="M18" s="301"/>
    </row>
    <row r="19" spans="1:14" ht="13.5" thickBot="1">
      <c r="A19" s="54"/>
      <c r="B19" s="293"/>
      <c r="C19" s="293"/>
      <c r="D19" s="293"/>
      <c r="E19" s="293"/>
      <c r="F19" s="293"/>
      <c r="G19" s="293"/>
      <c r="H19" s="293"/>
      <c r="I19" s="293"/>
      <c r="J19" s="294"/>
      <c r="K19" s="282"/>
      <c r="L19" s="283"/>
      <c r="M19" s="284"/>
    </row>
    <row r="20" spans="1:14">
      <c r="A20" s="55"/>
      <c r="B20" s="285" t="s">
        <v>20</v>
      </c>
      <c r="C20" s="286"/>
      <c r="D20" s="286"/>
      <c r="E20" s="286"/>
      <c r="F20" s="286"/>
      <c r="G20" s="286"/>
      <c r="H20" s="286"/>
      <c r="I20" s="286"/>
      <c r="J20" s="286"/>
      <c r="K20" s="266">
        <f>K18</f>
        <v>0</v>
      </c>
      <c r="L20" s="287"/>
      <c r="M20" s="267"/>
    </row>
    <row r="21" spans="1:14">
      <c r="A21" s="259" t="s">
        <v>21</v>
      </c>
      <c r="B21" s="260"/>
      <c r="C21" s="260"/>
      <c r="D21" s="260"/>
      <c r="E21" s="260"/>
      <c r="F21" s="260"/>
      <c r="G21" s="260"/>
      <c r="H21" s="260"/>
      <c r="I21" s="260"/>
      <c r="J21" s="260"/>
      <c r="K21" s="261">
        <f>K20</f>
        <v>0</v>
      </c>
      <c r="L21" s="288"/>
      <c r="M21" s="262"/>
      <c r="N21" s="56"/>
    </row>
    <row r="22" spans="1:14">
      <c r="A22" s="289" t="s">
        <v>22</v>
      </c>
      <c r="B22" s="290"/>
      <c r="C22" s="290"/>
      <c r="D22" s="290"/>
      <c r="E22" s="290"/>
      <c r="F22" s="290"/>
      <c r="G22" s="290"/>
      <c r="H22" s="290"/>
      <c r="I22" s="290"/>
      <c r="J22" s="6">
        <v>21</v>
      </c>
      <c r="K22" s="291">
        <f>ROUND(K21*J22/100,2)</f>
        <v>0</v>
      </c>
      <c r="L22" s="291"/>
      <c r="M22" s="292"/>
    </row>
    <row r="23" spans="1:14" ht="13.5" thickBot="1">
      <c r="A23" s="251" t="s">
        <v>21</v>
      </c>
      <c r="B23" s="252"/>
      <c r="C23" s="252"/>
      <c r="D23" s="252"/>
      <c r="E23" s="252"/>
      <c r="F23" s="252"/>
      <c r="G23" s="252"/>
      <c r="H23" s="252"/>
      <c r="I23" s="252"/>
      <c r="J23" s="252"/>
      <c r="K23" s="253">
        <f>SUM(K21:M22)</f>
        <v>0</v>
      </c>
      <c r="L23" s="281"/>
      <c r="M23" s="254"/>
    </row>
    <row r="24" spans="1:14">
      <c r="A24" s="57"/>
      <c r="B24" s="57"/>
      <c r="C24" s="57"/>
      <c r="D24" s="58"/>
      <c r="E24" s="58"/>
      <c r="F24" s="58"/>
      <c r="G24" s="58"/>
      <c r="H24" s="58"/>
      <c r="I24" s="57"/>
      <c r="J24" s="57"/>
      <c r="K24" s="59"/>
      <c r="L24" s="58"/>
      <c r="M24" s="58"/>
    </row>
    <row r="25" spans="1:14">
      <c r="A25" s="57"/>
      <c r="B25" s="57"/>
      <c r="C25" s="57"/>
      <c r="D25" s="58"/>
      <c r="E25" s="58"/>
      <c r="F25" s="58"/>
      <c r="G25" s="58"/>
      <c r="H25" s="58"/>
      <c r="I25" s="57"/>
      <c r="J25" s="57"/>
      <c r="K25" s="59"/>
      <c r="L25" s="58"/>
      <c r="M25" s="58"/>
    </row>
    <row r="26" spans="1:14">
      <c r="A26" s="7" t="s">
        <v>13</v>
      </c>
      <c r="B26" s="39"/>
      <c r="E26" s="9"/>
      <c r="F26" s="9"/>
      <c r="G26" s="60"/>
      <c r="H26" s="9"/>
      <c r="I26" s="7"/>
      <c r="J26" s="7"/>
      <c r="K26" s="7"/>
      <c r="L26" s="7"/>
      <c r="M26" s="7"/>
    </row>
    <row r="27" spans="1:14">
      <c r="A27" s="7"/>
      <c r="B27" s="7"/>
      <c r="C27" s="7"/>
      <c r="D27" s="9"/>
      <c r="E27" s="9"/>
      <c r="F27" s="9"/>
      <c r="G27" s="9"/>
      <c r="H27" s="9"/>
      <c r="I27" s="7"/>
      <c r="J27" s="7"/>
      <c r="K27" s="7"/>
      <c r="L27" s="7"/>
      <c r="M27" s="7"/>
    </row>
    <row r="28" spans="1:14">
      <c r="A28" s="7" t="s">
        <v>14</v>
      </c>
      <c r="B28" s="7"/>
      <c r="D28" s="66"/>
      <c r="E28" s="9"/>
      <c r="F28" s="9"/>
      <c r="G28" s="60"/>
      <c r="H28" s="9"/>
      <c r="I28" s="7"/>
      <c r="J28" s="7"/>
      <c r="K28" s="7"/>
      <c r="L28" s="7"/>
      <c r="M28" s="7"/>
    </row>
    <row r="29" spans="1:14">
      <c r="B29" s="42"/>
      <c r="C29" s="42"/>
      <c r="D29" s="66"/>
      <c r="E29" s="42"/>
      <c r="F29" s="9"/>
      <c r="G29" s="9"/>
      <c r="H29" s="9"/>
      <c r="I29" s="7"/>
      <c r="J29" s="7"/>
      <c r="K29" s="7"/>
      <c r="L29" s="7"/>
      <c r="M29" s="7"/>
    </row>
  </sheetData>
  <mergeCells count="30">
    <mergeCell ref="I1:L1"/>
    <mergeCell ref="G2:L2"/>
    <mergeCell ref="G3:L3"/>
    <mergeCell ref="G6:L6"/>
    <mergeCell ref="A8:M8"/>
    <mergeCell ref="B17:J17"/>
    <mergeCell ref="K17:M17"/>
    <mergeCell ref="K18:M18"/>
    <mergeCell ref="A10:B10"/>
    <mergeCell ref="C10:M10"/>
    <mergeCell ref="A11:B11"/>
    <mergeCell ref="A12:B12"/>
    <mergeCell ref="A13:B13"/>
    <mergeCell ref="E14:G14"/>
    <mergeCell ref="B16:J16"/>
    <mergeCell ref="K16:M16"/>
    <mergeCell ref="C13:E13"/>
    <mergeCell ref="C11:M11"/>
    <mergeCell ref="C12:M12"/>
    <mergeCell ref="A21:J21"/>
    <mergeCell ref="B18:J18"/>
    <mergeCell ref="A23:J23"/>
    <mergeCell ref="K23:M23"/>
    <mergeCell ref="K19:M19"/>
    <mergeCell ref="B20:J20"/>
    <mergeCell ref="K20:M20"/>
    <mergeCell ref="K21:M21"/>
    <mergeCell ref="A22:I22"/>
    <mergeCell ref="K22:M22"/>
    <mergeCell ref="B19:J19"/>
  </mergeCells>
  <phoneticPr fontId="13" type="noConversion"/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>
    <tabColor rgb="FF92D050"/>
  </sheetPr>
  <dimension ref="A3:O37"/>
  <sheetViews>
    <sheetView showZeros="0" view="pageBreakPreview" zoomScaleNormal="100" zoomScaleSheetLayoutView="100" workbookViewId="0">
      <selection activeCell="C28" sqref="C28"/>
    </sheetView>
  </sheetViews>
  <sheetFormatPr defaultRowHeight="12.75"/>
  <cols>
    <col min="1" max="1" width="4.42578125" style="14" customWidth="1"/>
    <col min="2" max="2" width="12.42578125" style="14" customWidth="1"/>
    <col min="3" max="3" width="32.140625" style="14" customWidth="1"/>
    <col min="4" max="4" width="11.5703125" style="14" customWidth="1"/>
    <col min="5" max="5" width="8.85546875" style="14" customWidth="1"/>
    <col min="6" max="6" width="10.28515625" style="14" customWidth="1"/>
    <col min="7" max="7" width="11.7109375" style="14" customWidth="1"/>
    <col min="8" max="8" width="11.85546875" style="14" customWidth="1"/>
    <col min="9" max="11" width="9.140625" style="14"/>
    <col min="12" max="12" width="10.140625" style="14" bestFit="1" customWidth="1"/>
    <col min="13" max="16384" width="9.140625" style="14"/>
  </cols>
  <sheetData>
    <row r="3" spans="1:15" ht="15.75">
      <c r="B3" s="15" t="s">
        <v>1</v>
      </c>
    </row>
    <row r="4" spans="1:15"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</row>
    <row r="6" spans="1:15" s="1" customFormat="1" ht="27" customHeight="1">
      <c r="A6" s="316" t="s">
        <v>27</v>
      </c>
      <c r="B6" s="316"/>
      <c r="C6" s="327" t="str">
        <f>'LT-1; SagatavDem'!B4</f>
        <v>Vaļēja ūdens novadīšanas sistēma ar kadastra kodiem 43193:01 un 43193:06 posmā no zemes gabala ar kadastra numuru 7686 007 0121 līdz Daugavai (kadastra numurs 7686 007 0659)  Turku pagastā, Līvānu novadā</v>
      </c>
      <c r="D6" s="327"/>
      <c r="E6" s="327"/>
      <c r="F6" s="327"/>
      <c r="G6" s="327"/>
      <c r="H6" s="327"/>
      <c r="I6" s="14"/>
      <c r="J6" s="14"/>
      <c r="K6" s="14"/>
      <c r="L6" s="14"/>
      <c r="M6" s="14"/>
      <c r="N6" s="14"/>
      <c r="O6" s="14"/>
    </row>
    <row r="7" spans="1:15" s="1" customFormat="1">
      <c r="A7" s="316" t="s">
        <v>28</v>
      </c>
      <c r="B7" s="316"/>
      <c r="C7" s="327" t="str">
        <f>'LT-1; SagatavDem'!B5</f>
        <v>Turku pagasts, Līvānu novads</v>
      </c>
      <c r="D7" s="327"/>
      <c r="E7" s="327"/>
      <c r="F7" s="327"/>
      <c r="G7" s="327"/>
      <c r="H7" s="327"/>
      <c r="I7" s="14"/>
      <c r="J7" s="14"/>
      <c r="K7" s="14"/>
      <c r="L7" s="14"/>
      <c r="M7" s="14"/>
      <c r="N7" s="14"/>
      <c r="O7" s="14"/>
    </row>
    <row r="8" spans="1:15" s="1" customFormat="1">
      <c r="A8" s="316" t="s">
        <v>29</v>
      </c>
      <c r="B8" s="316"/>
      <c r="C8" s="327" t="str">
        <f>'LT-1; SagatavDem'!B6</f>
        <v>Līvānu novada dome</v>
      </c>
      <c r="D8" s="327"/>
      <c r="E8" s="327"/>
      <c r="F8" s="327"/>
      <c r="G8" s="327"/>
      <c r="H8" s="327"/>
      <c r="I8" s="14"/>
      <c r="J8" s="14"/>
      <c r="K8" s="14"/>
      <c r="L8" s="14"/>
      <c r="M8" s="14"/>
      <c r="N8" s="14"/>
      <c r="O8" s="14"/>
    </row>
    <row r="9" spans="1:15" s="1" customFormat="1">
      <c r="A9" s="316" t="s">
        <v>30</v>
      </c>
      <c r="B9" s="316"/>
      <c r="C9" s="14">
        <f>'Būvnieka koptāme'!C13</f>
        <v>0</v>
      </c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</row>
    <row r="10" spans="1:15">
      <c r="D10" s="325" t="s">
        <v>88</v>
      </c>
      <c r="E10" s="324"/>
      <c r="F10" s="324"/>
      <c r="G10" s="17">
        <f>D29</f>
        <v>0</v>
      </c>
    </row>
    <row r="11" spans="1:15" ht="13.15" customHeight="1">
      <c r="D11" s="324" t="s">
        <v>2</v>
      </c>
      <c r="E11" s="324"/>
      <c r="F11" s="324"/>
      <c r="G11" s="18">
        <f>SUM(H21:H22)</f>
        <v>0</v>
      </c>
    </row>
    <row r="13" spans="1:15">
      <c r="D13" s="313" t="s">
        <v>3</v>
      </c>
      <c r="E13" s="313"/>
      <c r="F13" s="14" t="str">
        <f>'Būvnieka koptāme'!H14</f>
        <v>2016.gada janvārī</v>
      </c>
    </row>
    <row r="16" spans="1:15">
      <c r="A16" s="321" t="s">
        <v>4</v>
      </c>
      <c r="B16" s="321" t="s">
        <v>5</v>
      </c>
      <c r="C16" s="321" t="s">
        <v>6</v>
      </c>
      <c r="D16" s="323" t="s">
        <v>89</v>
      </c>
      <c r="E16" s="321" t="s">
        <v>7</v>
      </c>
      <c r="F16" s="321"/>
      <c r="G16" s="321"/>
      <c r="H16" s="321" t="s">
        <v>38</v>
      </c>
    </row>
    <row r="17" spans="1:12" ht="13.15" customHeight="1">
      <c r="A17" s="321"/>
      <c r="B17" s="321"/>
      <c r="C17" s="321"/>
      <c r="D17" s="321"/>
      <c r="E17" s="323" t="s">
        <v>90</v>
      </c>
      <c r="F17" s="323" t="s">
        <v>91</v>
      </c>
      <c r="G17" s="323" t="s">
        <v>92</v>
      </c>
      <c r="H17" s="321"/>
    </row>
    <row r="18" spans="1:12">
      <c r="A18" s="321"/>
      <c r="B18" s="321"/>
      <c r="C18" s="321"/>
      <c r="D18" s="321"/>
      <c r="E18" s="321"/>
      <c r="F18" s="321"/>
      <c r="G18" s="321"/>
      <c r="H18" s="321"/>
    </row>
    <row r="19" spans="1:12" ht="13.5" thickBot="1">
      <c r="A19" s="322"/>
      <c r="B19" s="322"/>
      <c r="C19" s="322"/>
      <c r="D19" s="322"/>
      <c r="E19" s="322"/>
      <c r="F19" s="322"/>
      <c r="G19" s="322"/>
      <c r="H19" s="322"/>
    </row>
    <row r="20" spans="1:12" ht="11.25" customHeight="1" thickTop="1">
      <c r="A20" s="19"/>
      <c r="B20" s="20"/>
      <c r="C20" s="20"/>
      <c r="D20" s="20"/>
      <c r="E20" s="20"/>
      <c r="F20" s="20"/>
      <c r="G20" s="20"/>
      <c r="H20" s="20"/>
    </row>
    <row r="21" spans="1:12" ht="30.75" customHeight="1">
      <c r="A21" s="21">
        <v>1</v>
      </c>
      <c r="B21" s="22" t="str">
        <f>'LT-1; SagatavDem'!B2</f>
        <v>LT-01/01/2016</v>
      </c>
      <c r="C21" s="233" t="str">
        <f>'LT-1; SagatavDem'!B3</f>
        <v>LT 1; Sagatavošanās un zemes darbi</v>
      </c>
      <c r="D21" s="23">
        <f>'LT-1; SagatavDem'!J6</f>
        <v>0</v>
      </c>
      <c r="E21" s="23">
        <f>'LT-1; SagatavDem'!L48</f>
        <v>0</v>
      </c>
      <c r="F21" s="23">
        <f>'LT-1; SagatavDem'!M46</f>
        <v>0</v>
      </c>
      <c r="G21" s="23">
        <f>'LT-1; SagatavDem'!N46</f>
        <v>0</v>
      </c>
      <c r="H21" s="23">
        <f>'LT-1; SagatavDem'!K46</f>
        <v>0</v>
      </c>
    </row>
    <row r="22" spans="1:12" ht="29.25" customHeight="1">
      <c r="A22" s="21">
        <v>2</v>
      </c>
      <c r="B22" s="24" t="str">
        <f>'LT-2; Izbūve'!B2</f>
        <v>LT-02/01/2016</v>
      </c>
      <c r="C22" s="73" t="str">
        <f>'LT-2; Izbūve'!B3</f>
        <v>LT 2; Būvniecības darbi, labiekārtošana</v>
      </c>
      <c r="D22" s="23">
        <f>'LT-2; Izbūve'!J7</f>
        <v>0</v>
      </c>
      <c r="E22" s="23">
        <f>'LT-2; Izbūve'!L39</f>
        <v>0</v>
      </c>
      <c r="F22" s="23">
        <f>'LT-2; Izbūve'!M39</f>
        <v>0</v>
      </c>
      <c r="G22" s="23">
        <f>'LT-2; Izbūve'!N39</f>
        <v>0</v>
      </c>
      <c r="H22" s="23">
        <f>'LT-2; Izbūve'!K39</f>
        <v>0</v>
      </c>
    </row>
    <row r="23" spans="1:12" ht="18" customHeight="1" thickBot="1">
      <c r="A23" s="25"/>
      <c r="B23" s="26"/>
      <c r="C23" s="27"/>
      <c r="D23" s="28"/>
      <c r="E23" s="28"/>
      <c r="F23" s="28"/>
      <c r="G23" s="28"/>
      <c r="H23" s="28"/>
      <c r="L23" s="29"/>
    </row>
    <row r="24" spans="1:12" ht="13.5" thickTop="1">
      <c r="A24" s="30"/>
      <c r="B24" s="30"/>
      <c r="C24" s="31" t="s">
        <v>46</v>
      </c>
      <c r="D24" s="32">
        <f>SUM(D21:D23)</f>
        <v>0</v>
      </c>
      <c r="J24" s="29"/>
    </row>
    <row r="25" spans="1:12">
      <c r="A25" s="319" t="s">
        <v>8</v>
      </c>
      <c r="B25" s="320"/>
      <c r="C25" s="33">
        <v>0.08</v>
      </c>
      <c r="D25" s="34">
        <f>ROUND(D24*C25,2)</f>
        <v>0</v>
      </c>
    </row>
    <row r="26" spans="1:12" ht="30" customHeight="1">
      <c r="A26" s="321" t="s">
        <v>9</v>
      </c>
      <c r="B26" s="321"/>
      <c r="C26" s="74">
        <v>0.15</v>
      </c>
      <c r="D26" s="22">
        <f>ROUND(D25*C26,2)</f>
        <v>0</v>
      </c>
      <c r="K26" s="35"/>
    </row>
    <row r="27" spans="1:12" ht="15.75" customHeight="1">
      <c r="A27" s="319" t="s">
        <v>10</v>
      </c>
      <c r="B27" s="320"/>
      <c r="C27" s="33">
        <v>0.06</v>
      </c>
      <c r="D27" s="34">
        <f>ROUND(D24*C27,2)</f>
        <v>0</v>
      </c>
      <c r="K27" s="36"/>
    </row>
    <row r="28" spans="1:12" ht="56.45" customHeight="1">
      <c r="A28" s="278" t="s">
        <v>11</v>
      </c>
      <c r="B28" s="280"/>
      <c r="C28" s="71">
        <v>0.2359</v>
      </c>
      <c r="D28" s="72">
        <f>ROUND(SUM(E20:E23)*C28,2)</f>
        <v>0</v>
      </c>
      <c r="K28" s="37"/>
    </row>
    <row r="29" spans="1:12" ht="15.75">
      <c r="A29" s="318" t="s">
        <v>12</v>
      </c>
      <c r="B29" s="318"/>
      <c r="C29" s="22"/>
      <c r="D29" s="38">
        <f>D24+D25+D27+D28</f>
        <v>0</v>
      </c>
      <c r="K29" s="36"/>
    </row>
    <row r="30" spans="1:12">
      <c r="K30" s="35"/>
    </row>
    <row r="31" spans="1:12">
      <c r="A31" s="7" t="s">
        <v>13</v>
      </c>
      <c r="B31" s="39"/>
      <c r="C31" s="40"/>
      <c r="D31" s="40"/>
      <c r="E31" s="9"/>
      <c r="G31" s="41"/>
    </row>
    <row r="32" spans="1:12">
      <c r="A32" s="7"/>
      <c r="B32" s="7"/>
      <c r="C32" s="9"/>
      <c r="D32" s="9"/>
      <c r="E32" s="9"/>
    </row>
    <row r="33" spans="1:7">
      <c r="A33" s="7" t="s">
        <v>14</v>
      </c>
      <c r="B33" s="7"/>
      <c r="C33" s="66"/>
      <c r="D33"/>
      <c r="E33" s="9"/>
      <c r="G33" s="41"/>
    </row>
    <row r="34" spans="1:7">
      <c r="C34" s="66"/>
      <c r="D34" s="42"/>
      <c r="E34" s="42"/>
    </row>
    <row r="37" spans="1:7">
      <c r="C37" s="43"/>
    </row>
  </sheetData>
  <mergeCells count="25">
    <mergeCell ref="D10:F10"/>
    <mergeCell ref="B4:N4"/>
    <mergeCell ref="A6:B6"/>
    <mergeCell ref="A7:B7"/>
    <mergeCell ref="A8:B8"/>
    <mergeCell ref="A9:B9"/>
    <mergeCell ref="C6:H6"/>
    <mergeCell ref="C7:H7"/>
    <mergeCell ref="C8:H8"/>
    <mergeCell ref="D11:F11"/>
    <mergeCell ref="D13:E13"/>
    <mergeCell ref="A16:A19"/>
    <mergeCell ref="B16:B19"/>
    <mergeCell ref="C16:C19"/>
    <mergeCell ref="D16:D19"/>
    <mergeCell ref="A28:B28"/>
    <mergeCell ref="A29:B29"/>
    <mergeCell ref="A25:B25"/>
    <mergeCell ref="A26:B26"/>
    <mergeCell ref="H16:H19"/>
    <mergeCell ref="E17:E19"/>
    <mergeCell ref="F17:F19"/>
    <mergeCell ref="G17:G19"/>
    <mergeCell ref="E16:G16"/>
    <mergeCell ref="A27:B27"/>
  </mergeCells>
  <phoneticPr fontId="13" type="noConversion"/>
  <pageMargins left="0.70866141732283472" right="0.31496062992125984" top="0.55118110236220474" bottom="0.55118110236220474" header="0.31496062992125984" footer="0.31496062992125984"/>
  <pageSetup paperSize="9" scale="90" orientation="portrait" r:id="rId1"/>
  <headerFooter>
    <oddHeader>&amp;A</oddHeader>
    <oddFooter>Page &amp;P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62"/>
  <sheetViews>
    <sheetView showZeros="0" view="pageBreakPreview" zoomScale="90" zoomScaleNormal="100" zoomScaleSheetLayoutView="90" workbookViewId="0">
      <pane xSplit="4" ySplit="10" topLeftCell="E15" activePane="bottomRight" state="frozen"/>
      <selection pane="topRight" activeCell="E1" sqref="E1"/>
      <selection pane="bottomLeft" activeCell="A11" sqref="A11"/>
      <selection pane="bottomRight" activeCell="C47" sqref="C47"/>
    </sheetView>
  </sheetViews>
  <sheetFormatPr defaultRowHeight="12.75" outlineLevelRow="1"/>
  <cols>
    <col min="1" max="1" width="13.85546875" style="106" customWidth="1"/>
    <col min="2" max="2" width="45.5703125" style="106" customWidth="1"/>
    <col min="3" max="3" width="7.140625" style="106" customWidth="1"/>
    <col min="4" max="4" width="14.5703125" style="106" customWidth="1"/>
    <col min="5" max="5" width="8.140625" style="106" customWidth="1"/>
    <col min="6" max="6" width="6.85546875" style="106" customWidth="1"/>
    <col min="7" max="7" width="9.7109375" style="106" customWidth="1"/>
    <col min="8" max="8" width="11.28515625" style="106" customWidth="1"/>
    <col min="9" max="9" width="11" style="106" customWidth="1"/>
    <col min="10" max="10" width="12.28515625" style="106" customWidth="1"/>
    <col min="11" max="11" width="10.140625" style="106" customWidth="1"/>
    <col min="12" max="12" width="11" style="106" customWidth="1"/>
    <col min="13" max="13" width="11.85546875" style="106" customWidth="1"/>
    <col min="14" max="14" width="12.42578125" style="106" customWidth="1"/>
    <col min="15" max="15" width="11.85546875" style="106" customWidth="1"/>
    <col min="16" max="16" width="10.28515625" style="106" bestFit="1" customWidth="1"/>
    <col min="17" max="16384" width="9.140625" style="106"/>
  </cols>
  <sheetData>
    <row r="1" spans="1:15" customFormat="1" outlineLevel="1">
      <c r="A1" s="109"/>
      <c r="B1" s="109"/>
      <c r="C1" s="109"/>
      <c r="D1" s="109"/>
      <c r="E1" s="109"/>
      <c r="F1" s="109"/>
      <c r="G1" s="109"/>
      <c r="H1" s="109"/>
      <c r="I1" s="111"/>
      <c r="J1" s="109"/>
      <c r="K1" s="109"/>
      <c r="L1" s="109"/>
      <c r="M1" s="109"/>
      <c r="N1" s="109"/>
      <c r="O1" s="109"/>
    </row>
    <row r="2" spans="1:15" customFormat="1" ht="15.75" outlineLevel="1" thickBot="1">
      <c r="A2" s="138"/>
      <c r="B2" s="340" t="s">
        <v>117</v>
      </c>
      <c r="C2" s="340"/>
      <c r="D2" s="340"/>
      <c r="E2" s="340"/>
      <c r="F2" s="138"/>
      <c r="G2" s="138"/>
      <c r="H2" s="138"/>
      <c r="I2" s="143"/>
      <c r="J2" s="138"/>
      <c r="K2" s="138"/>
      <c r="L2" s="138"/>
      <c r="M2" s="138"/>
      <c r="N2" s="138"/>
      <c r="O2" s="138"/>
    </row>
    <row r="3" spans="1:15" s="2" customFormat="1" ht="15.75" customHeight="1" thickTop="1">
      <c r="B3" s="157" t="s">
        <v>173</v>
      </c>
      <c r="C3" s="139"/>
      <c r="D3" s="139"/>
      <c r="E3" s="139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s="2" customFormat="1" ht="39" customHeight="1">
      <c r="A4" s="78" t="s">
        <v>27</v>
      </c>
      <c r="B4" s="338" t="s">
        <v>163</v>
      </c>
      <c r="C4" s="339"/>
      <c r="D4" s="339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</row>
    <row r="5" spans="1:15" s="2" customFormat="1">
      <c r="A5" s="5" t="s">
        <v>28</v>
      </c>
      <c r="B5" s="350" t="s">
        <v>164</v>
      </c>
      <c r="C5" s="351"/>
      <c r="D5" s="351"/>
      <c r="E5" s="13"/>
      <c r="F5" s="13"/>
      <c r="G5" s="13"/>
      <c r="H5" s="13"/>
      <c r="I5" s="13"/>
      <c r="J5" s="13"/>
      <c r="K5" s="13"/>
      <c r="L5" s="5"/>
      <c r="M5" s="5"/>
      <c r="N5" s="5"/>
      <c r="O5" s="5"/>
    </row>
    <row r="6" spans="1:15" s="2" customFormat="1">
      <c r="A6" s="5" t="s">
        <v>29</v>
      </c>
      <c r="B6" s="350" t="s">
        <v>116</v>
      </c>
      <c r="C6" s="351"/>
      <c r="D6" s="351"/>
      <c r="E6" s="93"/>
      <c r="F6" s="93"/>
      <c r="G6" s="67"/>
      <c r="H6" s="3"/>
      <c r="I6" s="61" t="s">
        <v>23</v>
      </c>
      <c r="J6" s="4">
        <f>O48</f>
        <v>0</v>
      </c>
      <c r="K6" s="3" t="s">
        <v>86</v>
      </c>
      <c r="L6" s="95"/>
      <c r="M6" s="95"/>
      <c r="N6" s="95"/>
      <c r="O6" s="95"/>
    </row>
    <row r="7" spans="1:15" s="2" customFormat="1" ht="13.5" thickBot="1">
      <c r="A7" s="5" t="s">
        <v>30</v>
      </c>
      <c r="B7" s="352" t="s">
        <v>165</v>
      </c>
      <c r="C7" s="351"/>
      <c r="D7" s="351"/>
      <c r="E7" s="94"/>
      <c r="F7" s="95"/>
      <c r="G7" s="341" t="s">
        <v>17</v>
      </c>
      <c r="H7" s="341"/>
      <c r="I7" s="341"/>
      <c r="J7" s="342" t="s">
        <v>159</v>
      </c>
      <c r="K7" s="342"/>
      <c r="L7" s="342"/>
      <c r="M7" s="95"/>
      <c r="N7" s="95"/>
      <c r="O7" s="95"/>
    </row>
    <row r="8" spans="1:15" s="2" customFormat="1" ht="12.75" customHeight="1">
      <c r="A8" s="343" t="s">
        <v>31</v>
      </c>
      <c r="B8" s="345" t="s">
        <v>32</v>
      </c>
      <c r="C8" s="347" t="s">
        <v>33</v>
      </c>
      <c r="D8" s="347" t="s">
        <v>34</v>
      </c>
      <c r="E8" s="345" t="s">
        <v>35</v>
      </c>
      <c r="F8" s="345"/>
      <c r="G8" s="345"/>
      <c r="H8" s="345"/>
      <c r="I8" s="345"/>
      <c r="J8" s="345"/>
      <c r="K8" s="345" t="s">
        <v>36</v>
      </c>
      <c r="L8" s="345" t="s">
        <v>36</v>
      </c>
      <c r="M8" s="345"/>
      <c r="N8" s="345"/>
      <c r="O8" s="349"/>
    </row>
    <row r="9" spans="1:15" s="2" customFormat="1" ht="55.5" customHeight="1" thickBot="1">
      <c r="A9" s="344"/>
      <c r="B9" s="346"/>
      <c r="C9" s="348"/>
      <c r="D9" s="348"/>
      <c r="E9" s="69" t="s">
        <v>37</v>
      </c>
      <c r="F9" s="69" t="s">
        <v>78</v>
      </c>
      <c r="G9" s="69" t="s">
        <v>79</v>
      </c>
      <c r="H9" s="96" t="s">
        <v>80</v>
      </c>
      <c r="I9" s="69" t="s">
        <v>81</v>
      </c>
      <c r="J9" s="69" t="s">
        <v>82</v>
      </c>
      <c r="K9" s="69" t="s">
        <v>38</v>
      </c>
      <c r="L9" s="69" t="s">
        <v>83</v>
      </c>
      <c r="M9" s="69" t="s">
        <v>84</v>
      </c>
      <c r="N9" s="69" t="s">
        <v>81</v>
      </c>
      <c r="O9" s="97" t="s">
        <v>85</v>
      </c>
    </row>
    <row r="10" spans="1:15" s="2" customFormat="1" ht="13.5" thickBot="1">
      <c r="A10" s="98">
        <v>1</v>
      </c>
      <c r="B10" s="99">
        <v>2</v>
      </c>
      <c r="C10" s="99">
        <v>3</v>
      </c>
      <c r="D10" s="99">
        <v>4</v>
      </c>
      <c r="E10" s="110">
        <v>5</v>
      </c>
      <c r="F10" s="99">
        <v>6</v>
      </c>
      <c r="G10" s="99">
        <v>7</v>
      </c>
      <c r="H10" s="99">
        <v>8</v>
      </c>
      <c r="I10" s="99">
        <v>9</v>
      </c>
      <c r="J10" s="99">
        <v>10</v>
      </c>
      <c r="K10" s="99">
        <v>11</v>
      </c>
      <c r="L10" s="99">
        <v>12</v>
      </c>
      <c r="M10" s="99">
        <v>13</v>
      </c>
      <c r="N10" s="99">
        <v>14</v>
      </c>
      <c r="O10" s="100">
        <v>15</v>
      </c>
    </row>
    <row r="11" spans="1:15" s="81" customFormat="1" ht="15.75" customHeight="1" thickBot="1">
      <c r="A11" s="329"/>
      <c r="B11" s="330"/>
      <c r="C11" s="330"/>
      <c r="D11" s="331"/>
      <c r="E11" s="91"/>
      <c r="F11" s="86"/>
      <c r="G11" s="32"/>
      <c r="H11" s="32"/>
      <c r="I11" s="32"/>
      <c r="J11" s="79"/>
      <c r="K11" s="79"/>
      <c r="L11" s="79"/>
      <c r="M11" s="79"/>
      <c r="N11" s="79"/>
      <c r="O11" s="80"/>
    </row>
    <row r="12" spans="1:15" s="3" customFormat="1" ht="15.75" thickBot="1">
      <c r="A12" s="335" t="s">
        <v>114</v>
      </c>
      <c r="B12" s="336"/>
      <c r="C12" s="336"/>
      <c r="D12" s="337"/>
      <c r="E12" s="65"/>
      <c r="F12" s="64"/>
      <c r="G12" s="68"/>
      <c r="H12" s="113"/>
      <c r="I12" s="64"/>
      <c r="J12" s="64"/>
      <c r="K12" s="64"/>
      <c r="L12" s="64"/>
      <c r="M12" s="64"/>
      <c r="N12" s="64"/>
      <c r="O12" s="64"/>
    </row>
    <row r="13" spans="1:15" s="3" customFormat="1" ht="15" customHeight="1" thickBot="1">
      <c r="A13" s="176"/>
      <c r="B13" s="332" t="s">
        <v>87</v>
      </c>
      <c r="C13" s="333"/>
      <c r="D13" s="334"/>
      <c r="E13" s="154"/>
      <c r="F13" s="152"/>
      <c r="G13" s="155"/>
      <c r="H13" s="156"/>
      <c r="I13" s="152"/>
      <c r="J13" s="152"/>
      <c r="K13" s="152"/>
      <c r="L13" s="152"/>
      <c r="M13" s="152"/>
      <c r="N13" s="152"/>
      <c r="O13" s="152"/>
    </row>
    <row r="14" spans="1:15" s="3" customFormat="1" ht="14.25">
      <c r="A14" s="177" t="s">
        <v>99</v>
      </c>
      <c r="B14" s="172" t="s">
        <v>98</v>
      </c>
      <c r="C14" s="174" t="s">
        <v>48</v>
      </c>
      <c r="D14" s="175" t="s">
        <v>53</v>
      </c>
      <c r="E14" s="186"/>
      <c r="F14" s="185"/>
      <c r="G14" s="186"/>
      <c r="H14" s="187"/>
      <c r="I14" s="185"/>
      <c r="J14" s="190">
        <f t="shared" ref="J14:J20" si="0">SUM(G14:I14)</f>
        <v>0</v>
      </c>
      <c r="K14" s="190">
        <f t="shared" ref="K14:K20" si="1">ROUND(D14*E14,2)</f>
        <v>0</v>
      </c>
      <c r="L14" s="190">
        <f t="shared" ref="L14:L20" si="2">ROUND(D14*G14,2)</f>
        <v>0</v>
      </c>
      <c r="M14" s="190">
        <f t="shared" ref="M14:M20" si="3">ROUND(D14*H14,2)</f>
        <v>0</v>
      </c>
      <c r="N14" s="190">
        <f t="shared" ref="N14:N20" si="4">ROUND(I14*D14,2)</f>
        <v>0</v>
      </c>
      <c r="O14" s="190">
        <f t="shared" ref="O14:O20" si="5">L14+M14+N14</f>
        <v>0</v>
      </c>
    </row>
    <row r="15" spans="1:15" s="3" customFormat="1" ht="14.25">
      <c r="A15" s="177" t="s">
        <v>56</v>
      </c>
      <c r="B15" s="189" t="s">
        <v>118</v>
      </c>
      <c r="C15" s="173" t="s">
        <v>96</v>
      </c>
      <c r="D15" s="193">
        <v>5.726</v>
      </c>
      <c r="E15" s="68"/>
      <c r="F15" s="64"/>
      <c r="G15" s="68"/>
      <c r="H15" s="112"/>
      <c r="I15" s="184"/>
      <c r="J15" s="64">
        <f t="shared" si="0"/>
        <v>0</v>
      </c>
      <c r="K15" s="64">
        <f t="shared" si="1"/>
        <v>0</v>
      </c>
      <c r="L15" s="64">
        <f t="shared" si="2"/>
        <v>0</v>
      </c>
      <c r="M15" s="64">
        <f t="shared" si="3"/>
        <v>0</v>
      </c>
      <c r="N15" s="64">
        <f t="shared" si="4"/>
        <v>0</v>
      </c>
      <c r="O15" s="64">
        <f t="shared" si="5"/>
        <v>0</v>
      </c>
    </row>
    <row r="16" spans="1:15" s="188" customFormat="1" ht="15">
      <c r="A16" s="177" t="s">
        <v>100</v>
      </c>
      <c r="B16" s="220" t="s">
        <v>144</v>
      </c>
      <c r="C16" s="221" t="s">
        <v>54</v>
      </c>
      <c r="D16" s="222">
        <v>40</v>
      </c>
      <c r="E16" s="191"/>
      <c r="F16" s="190"/>
      <c r="G16" s="191"/>
      <c r="H16" s="192"/>
      <c r="I16" s="190"/>
      <c r="J16" s="190">
        <f t="shared" si="0"/>
        <v>0</v>
      </c>
      <c r="K16" s="190">
        <f t="shared" si="1"/>
        <v>0</v>
      </c>
      <c r="L16" s="190">
        <f t="shared" si="2"/>
        <v>0</v>
      </c>
      <c r="M16" s="190">
        <f t="shared" si="3"/>
        <v>0</v>
      </c>
      <c r="N16" s="190">
        <f t="shared" si="4"/>
        <v>0</v>
      </c>
      <c r="O16" s="190">
        <f t="shared" si="5"/>
        <v>0</v>
      </c>
    </row>
    <row r="17" spans="1:15" s="188" customFormat="1" ht="15">
      <c r="A17" s="177" t="s">
        <v>101</v>
      </c>
      <c r="B17" s="195" t="s">
        <v>119</v>
      </c>
      <c r="C17" s="196" t="s">
        <v>120</v>
      </c>
      <c r="D17" s="214">
        <v>4.42</v>
      </c>
      <c r="E17" s="191"/>
      <c r="F17" s="190"/>
      <c r="G17" s="191"/>
      <c r="H17" s="192"/>
      <c r="I17" s="190"/>
      <c r="J17" s="190">
        <f t="shared" si="0"/>
        <v>0</v>
      </c>
      <c r="K17" s="190">
        <f t="shared" si="1"/>
        <v>0</v>
      </c>
      <c r="L17" s="190">
        <f t="shared" si="2"/>
        <v>0</v>
      </c>
      <c r="M17" s="190">
        <f t="shared" si="3"/>
        <v>0</v>
      </c>
      <c r="N17" s="190">
        <f t="shared" si="4"/>
        <v>0</v>
      </c>
      <c r="O17" s="190">
        <f t="shared" si="5"/>
        <v>0</v>
      </c>
    </row>
    <row r="18" spans="1:15" s="188" customFormat="1" ht="17.25">
      <c r="A18" s="177" t="s">
        <v>102</v>
      </c>
      <c r="B18" s="232" t="s">
        <v>166</v>
      </c>
      <c r="C18" s="197" t="s">
        <v>121</v>
      </c>
      <c r="D18" s="214">
        <v>550</v>
      </c>
      <c r="E18" s="191"/>
      <c r="F18" s="190"/>
      <c r="G18" s="191"/>
      <c r="H18" s="192"/>
      <c r="I18" s="190"/>
      <c r="J18" s="190">
        <f t="shared" si="0"/>
        <v>0</v>
      </c>
      <c r="K18" s="190">
        <f t="shared" si="1"/>
        <v>0</v>
      </c>
      <c r="L18" s="190">
        <f t="shared" si="2"/>
        <v>0</v>
      </c>
      <c r="M18" s="190">
        <f t="shared" si="3"/>
        <v>0</v>
      </c>
      <c r="N18" s="190">
        <f t="shared" si="4"/>
        <v>0</v>
      </c>
      <c r="O18" s="190">
        <f t="shared" si="5"/>
        <v>0</v>
      </c>
    </row>
    <row r="19" spans="1:15" s="188" customFormat="1" ht="29.25">
      <c r="A19" s="177" t="s">
        <v>103</v>
      </c>
      <c r="B19" s="198" t="s">
        <v>122</v>
      </c>
      <c r="C19" s="199" t="s">
        <v>120</v>
      </c>
      <c r="D19" s="214">
        <v>2.863</v>
      </c>
      <c r="E19" s="191"/>
      <c r="F19" s="190"/>
      <c r="G19" s="191"/>
      <c r="H19" s="192"/>
      <c r="I19" s="190"/>
      <c r="J19" s="190">
        <f t="shared" si="0"/>
        <v>0</v>
      </c>
      <c r="K19" s="190">
        <f t="shared" si="1"/>
        <v>0</v>
      </c>
      <c r="L19" s="190">
        <f t="shared" si="2"/>
        <v>0</v>
      </c>
      <c r="M19" s="190">
        <f t="shared" si="3"/>
        <v>0</v>
      </c>
      <c r="N19" s="190">
        <f t="shared" si="4"/>
        <v>0</v>
      </c>
      <c r="O19" s="190">
        <f t="shared" si="5"/>
        <v>0</v>
      </c>
    </row>
    <row r="20" spans="1:15" s="188" customFormat="1" ht="30" thickBot="1">
      <c r="A20" s="177" t="s">
        <v>104</v>
      </c>
      <c r="B20" s="242" t="s">
        <v>186</v>
      </c>
      <c r="C20" s="199" t="s">
        <v>121</v>
      </c>
      <c r="D20" s="214">
        <v>124</v>
      </c>
      <c r="E20" s="191"/>
      <c r="F20" s="190"/>
      <c r="G20" s="191"/>
      <c r="H20" s="192"/>
      <c r="I20" s="190"/>
      <c r="J20" s="190">
        <f t="shared" si="0"/>
        <v>0</v>
      </c>
      <c r="K20" s="190">
        <f t="shared" si="1"/>
        <v>0</v>
      </c>
      <c r="L20" s="190">
        <f t="shared" si="2"/>
        <v>0</v>
      </c>
      <c r="M20" s="190">
        <f t="shared" si="3"/>
        <v>0</v>
      </c>
      <c r="N20" s="190">
        <f t="shared" si="4"/>
        <v>0</v>
      </c>
      <c r="O20" s="190">
        <f t="shared" si="5"/>
        <v>0</v>
      </c>
    </row>
    <row r="21" spans="1:15" s="188" customFormat="1" ht="15" customHeight="1" thickBot="1">
      <c r="A21" s="177"/>
      <c r="B21" s="332" t="s">
        <v>158</v>
      </c>
      <c r="C21" s="333"/>
      <c r="D21" s="334"/>
      <c r="E21" s="154"/>
      <c r="F21" s="152"/>
      <c r="G21" s="155"/>
      <c r="H21" s="156"/>
      <c r="I21" s="152"/>
      <c r="J21" s="152"/>
      <c r="K21" s="152"/>
      <c r="L21" s="152"/>
      <c r="M21" s="152"/>
      <c r="N21" s="152"/>
      <c r="O21" s="152"/>
    </row>
    <row r="22" spans="1:15" s="188" customFormat="1" ht="15">
      <c r="A22" s="177" t="s">
        <v>105</v>
      </c>
      <c r="B22" s="200" t="s">
        <v>123</v>
      </c>
      <c r="C22" s="201" t="s">
        <v>120</v>
      </c>
      <c r="D22" s="214">
        <v>2.8</v>
      </c>
      <c r="E22" s="191"/>
      <c r="F22" s="190"/>
      <c r="G22" s="191"/>
      <c r="H22" s="192"/>
      <c r="I22" s="190"/>
      <c r="J22" s="190">
        <f>SUM(G22:I22)</f>
        <v>0</v>
      </c>
      <c r="K22" s="190">
        <f>ROUND(D22*E22,2)</f>
        <v>0</v>
      </c>
      <c r="L22" s="190">
        <f>ROUND(D22*G22,2)</f>
        <v>0</v>
      </c>
      <c r="M22" s="190">
        <f>ROUND(D22*H22,2)</f>
        <v>0</v>
      </c>
      <c r="N22" s="190">
        <f>ROUND(I22*D22,2)</f>
        <v>0</v>
      </c>
      <c r="O22" s="190">
        <f>L22+M22+N22</f>
        <v>0</v>
      </c>
    </row>
    <row r="23" spans="1:15" s="188" customFormat="1" ht="15">
      <c r="A23" s="177" t="s">
        <v>106</v>
      </c>
      <c r="B23" s="200" t="s">
        <v>124</v>
      </c>
      <c r="C23" s="201" t="s">
        <v>120</v>
      </c>
      <c r="D23" s="214">
        <v>1.56</v>
      </c>
      <c r="E23" s="191"/>
      <c r="F23" s="190"/>
      <c r="G23" s="191"/>
      <c r="H23" s="192"/>
      <c r="I23" s="190"/>
      <c r="J23" s="190">
        <f>SUM(G23:I23)</f>
        <v>0</v>
      </c>
      <c r="K23" s="190">
        <f>ROUND(D23*E23,2)</f>
        <v>0</v>
      </c>
      <c r="L23" s="190">
        <f>ROUND(D23*G23,2)</f>
        <v>0</v>
      </c>
      <c r="M23" s="190">
        <f>ROUND(D23*H23,2)</f>
        <v>0</v>
      </c>
      <c r="N23" s="190">
        <f>ROUND(I23*D23,2)</f>
        <v>0</v>
      </c>
      <c r="O23" s="190">
        <f>L23+M23+N23</f>
        <v>0</v>
      </c>
    </row>
    <row r="24" spans="1:15" s="188" customFormat="1" ht="30" thickBot="1">
      <c r="A24" s="177" t="s">
        <v>107</v>
      </c>
      <c r="B24" s="242" t="s">
        <v>191</v>
      </c>
      <c r="C24" s="201" t="s">
        <v>121</v>
      </c>
      <c r="D24" s="214">
        <v>172</v>
      </c>
      <c r="E24" s="191"/>
      <c r="F24" s="190"/>
      <c r="G24" s="191"/>
      <c r="H24" s="192"/>
      <c r="I24" s="190"/>
      <c r="J24" s="190">
        <f>SUM(G24:I24)</f>
        <v>0</v>
      </c>
      <c r="K24" s="190">
        <f>ROUND(D24*E24,2)</f>
        <v>0</v>
      </c>
      <c r="L24" s="190">
        <f>ROUND(D24*G24,2)</f>
        <v>0</v>
      </c>
      <c r="M24" s="190">
        <f>ROUND(D24*H24,2)</f>
        <v>0</v>
      </c>
      <c r="N24" s="190">
        <f>ROUND(I24*D24,2)</f>
        <v>0</v>
      </c>
      <c r="O24" s="190">
        <f>L24+M24+N24</f>
        <v>0</v>
      </c>
    </row>
    <row r="25" spans="1:15" s="188" customFormat="1" ht="15" customHeight="1" thickBot="1">
      <c r="A25" s="177"/>
      <c r="B25" s="332" t="s">
        <v>131</v>
      </c>
      <c r="C25" s="333"/>
      <c r="D25" s="334"/>
      <c r="E25" s="154"/>
      <c r="F25" s="152"/>
      <c r="G25" s="155"/>
      <c r="H25" s="156"/>
      <c r="I25" s="152"/>
      <c r="J25" s="152"/>
      <c r="K25" s="152"/>
      <c r="L25" s="152"/>
      <c r="M25" s="152"/>
      <c r="N25" s="152"/>
      <c r="O25" s="152"/>
    </row>
    <row r="26" spans="1:15" s="188" customFormat="1" ht="17.25">
      <c r="A26" s="177" t="s">
        <v>108</v>
      </c>
      <c r="B26" s="203" t="s">
        <v>125</v>
      </c>
      <c r="C26" s="205" t="s">
        <v>121</v>
      </c>
      <c r="D26" s="214">
        <f>16798-2182</f>
        <v>14616</v>
      </c>
      <c r="E26" s="191"/>
      <c r="F26" s="190"/>
      <c r="G26" s="191"/>
      <c r="H26" s="192"/>
      <c r="I26" s="190"/>
      <c r="J26" s="190">
        <f t="shared" ref="J26:J33" si="6">SUM(G26:I26)</f>
        <v>0</v>
      </c>
      <c r="K26" s="190">
        <f t="shared" ref="K26:K33" si="7">ROUND(D26*E26,2)</f>
        <v>0</v>
      </c>
      <c r="L26" s="190">
        <f t="shared" ref="L26:L33" si="8">ROUND(D26*G26,2)</f>
        <v>0</v>
      </c>
      <c r="M26" s="190">
        <f t="shared" ref="M26:M33" si="9">ROUND(D26*H26,2)</f>
        <v>0</v>
      </c>
      <c r="N26" s="190">
        <f t="shared" ref="N26:N33" si="10">ROUND(I26*D26,2)</f>
        <v>0</v>
      </c>
      <c r="O26" s="190">
        <f t="shared" ref="O26:O33" si="11">L26+M26+N26</f>
        <v>0</v>
      </c>
    </row>
    <row r="27" spans="1:15" s="188" customFormat="1" ht="17.25">
      <c r="A27" s="177" t="s">
        <v>109</v>
      </c>
      <c r="B27" s="354" t="s">
        <v>192</v>
      </c>
      <c r="C27" s="205" t="s">
        <v>121</v>
      </c>
      <c r="D27" s="214">
        <v>2182</v>
      </c>
      <c r="E27" s="191"/>
      <c r="F27" s="190"/>
      <c r="G27" s="191"/>
      <c r="H27" s="192"/>
      <c r="I27" s="190"/>
      <c r="J27" s="190">
        <f t="shared" si="6"/>
        <v>0</v>
      </c>
      <c r="K27" s="190">
        <f t="shared" si="7"/>
        <v>0</v>
      </c>
      <c r="L27" s="190">
        <f t="shared" si="8"/>
        <v>0</v>
      </c>
      <c r="M27" s="190">
        <f t="shared" si="9"/>
        <v>0</v>
      </c>
      <c r="N27" s="190">
        <f t="shared" si="10"/>
        <v>0</v>
      </c>
      <c r="O27" s="190">
        <f t="shared" si="11"/>
        <v>0</v>
      </c>
    </row>
    <row r="28" spans="1:15" s="188" customFormat="1" ht="17.25">
      <c r="A28" s="177" t="s">
        <v>110</v>
      </c>
      <c r="B28" s="203" t="s">
        <v>126</v>
      </c>
      <c r="C28" s="205" t="s">
        <v>121</v>
      </c>
      <c r="D28" s="214">
        <v>1807</v>
      </c>
      <c r="E28" s="191"/>
      <c r="F28" s="190"/>
      <c r="G28" s="191"/>
      <c r="H28" s="192"/>
      <c r="I28" s="190"/>
      <c r="J28" s="190">
        <f t="shared" si="6"/>
        <v>0</v>
      </c>
      <c r="K28" s="190">
        <f t="shared" si="7"/>
        <v>0</v>
      </c>
      <c r="L28" s="190">
        <f t="shared" si="8"/>
        <v>0</v>
      </c>
      <c r="M28" s="190">
        <f t="shared" si="9"/>
        <v>0</v>
      </c>
      <c r="N28" s="190">
        <f t="shared" si="10"/>
        <v>0</v>
      </c>
      <c r="O28" s="190">
        <f t="shared" si="11"/>
        <v>0</v>
      </c>
    </row>
    <row r="29" spans="1:15" s="188" customFormat="1" ht="17.25">
      <c r="A29" s="177" t="s">
        <v>111</v>
      </c>
      <c r="B29" s="204" t="s">
        <v>127</v>
      </c>
      <c r="C29" s="205" t="s">
        <v>121</v>
      </c>
      <c r="D29" s="214">
        <v>1273</v>
      </c>
      <c r="E29" s="191"/>
      <c r="F29" s="190"/>
      <c r="G29" s="191"/>
      <c r="H29" s="192"/>
      <c r="I29" s="190"/>
      <c r="J29" s="190">
        <f t="shared" si="6"/>
        <v>0</v>
      </c>
      <c r="K29" s="190">
        <f t="shared" si="7"/>
        <v>0</v>
      </c>
      <c r="L29" s="190">
        <f t="shared" si="8"/>
        <v>0</v>
      </c>
      <c r="M29" s="190">
        <f t="shared" si="9"/>
        <v>0</v>
      </c>
      <c r="N29" s="190">
        <f t="shared" si="10"/>
        <v>0</v>
      </c>
      <c r="O29" s="190">
        <f t="shared" si="11"/>
        <v>0</v>
      </c>
    </row>
    <row r="30" spans="1:15" s="188" customFormat="1" ht="17.25">
      <c r="A30" s="177" t="s">
        <v>112</v>
      </c>
      <c r="B30" s="203" t="s">
        <v>128</v>
      </c>
      <c r="C30" s="205" t="s">
        <v>121</v>
      </c>
      <c r="D30" s="214">
        <v>20</v>
      </c>
      <c r="E30" s="191"/>
      <c r="F30" s="190"/>
      <c r="G30" s="191"/>
      <c r="H30" s="192"/>
      <c r="I30" s="190"/>
      <c r="J30" s="190">
        <f t="shared" si="6"/>
        <v>0</v>
      </c>
      <c r="K30" s="190">
        <f t="shared" si="7"/>
        <v>0</v>
      </c>
      <c r="L30" s="190">
        <f t="shared" si="8"/>
        <v>0</v>
      </c>
      <c r="M30" s="190">
        <f t="shared" si="9"/>
        <v>0</v>
      </c>
      <c r="N30" s="190">
        <f t="shared" si="10"/>
        <v>0</v>
      </c>
      <c r="O30" s="190">
        <f t="shared" si="11"/>
        <v>0</v>
      </c>
    </row>
    <row r="31" spans="1:15" s="188" customFormat="1" ht="17.25">
      <c r="A31" s="177" t="s">
        <v>113</v>
      </c>
      <c r="B31" s="204" t="s">
        <v>129</v>
      </c>
      <c r="C31" s="205" t="s">
        <v>121</v>
      </c>
      <c r="D31" s="214">
        <v>252</v>
      </c>
      <c r="E31" s="191"/>
      <c r="F31" s="190"/>
      <c r="G31" s="191"/>
      <c r="H31" s="192"/>
      <c r="I31" s="190"/>
      <c r="J31" s="190">
        <f t="shared" si="6"/>
        <v>0</v>
      </c>
      <c r="K31" s="190">
        <f t="shared" si="7"/>
        <v>0</v>
      </c>
      <c r="L31" s="190">
        <f t="shared" si="8"/>
        <v>0</v>
      </c>
      <c r="M31" s="190">
        <f t="shared" si="9"/>
        <v>0</v>
      </c>
      <c r="N31" s="190">
        <f t="shared" si="10"/>
        <v>0</v>
      </c>
      <c r="O31" s="190">
        <f t="shared" si="11"/>
        <v>0</v>
      </c>
    </row>
    <row r="32" spans="1:15" s="188" customFormat="1" ht="17.25">
      <c r="A32" s="177" t="s">
        <v>57</v>
      </c>
      <c r="B32" s="204" t="s">
        <v>130</v>
      </c>
      <c r="C32" s="205" t="s">
        <v>121</v>
      </c>
      <c r="D32" s="214">
        <v>144</v>
      </c>
      <c r="E32" s="191"/>
      <c r="F32" s="190"/>
      <c r="G32" s="191"/>
      <c r="H32" s="192"/>
      <c r="I32" s="190"/>
      <c r="J32" s="190">
        <f t="shared" si="6"/>
        <v>0</v>
      </c>
      <c r="K32" s="190">
        <f t="shared" si="7"/>
        <v>0</v>
      </c>
      <c r="L32" s="190">
        <f t="shared" si="8"/>
        <v>0</v>
      </c>
      <c r="M32" s="190">
        <f t="shared" si="9"/>
        <v>0</v>
      </c>
      <c r="N32" s="190">
        <f t="shared" si="10"/>
        <v>0</v>
      </c>
      <c r="O32" s="190">
        <f t="shared" si="11"/>
        <v>0</v>
      </c>
    </row>
    <row r="33" spans="1:15" s="188" customFormat="1" ht="17.25">
      <c r="A33" s="177" t="s">
        <v>58</v>
      </c>
      <c r="B33" s="229" t="s">
        <v>167</v>
      </c>
      <c r="C33" s="207" t="s">
        <v>121</v>
      </c>
      <c r="D33" s="214">
        <v>10147</v>
      </c>
      <c r="E33" s="191"/>
      <c r="F33" s="190"/>
      <c r="G33" s="191"/>
      <c r="H33" s="192"/>
      <c r="I33" s="190"/>
      <c r="J33" s="190">
        <f t="shared" si="6"/>
        <v>0</v>
      </c>
      <c r="K33" s="190">
        <f t="shared" si="7"/>
        <v>0</v>
      </c>
      <c r="L33" s="190">
        <f t="shared" si="8"/>
        <v>0</v>
      </c>
      <c r="M33" s="190">
        <f t="shared" si="9"/>
        <v>0</v>
      </c>
      <c r="N33" s="190">
        <f t="shared" si="10"/>
        <v>0</v>
      </c>
      <c r="O33" s="190">
        <f t="shared" si="11"/>
        <v>0</v>
      </c>
    </row>
    <row r="34" spans="1:15" s="188" customFormat="1" ht="15">
      <c r="A34" s="177" t="s">
        <v>59</v>
      </c>
      <c r="B34" s="234" t="s">
        <v>168</v>
      </c>
      <c r="C34" s="236" t="s">
        <v>162</v>
      </c>
      <c r="D34" s="214">
        <v>5</v>
      </c>
      <c r="E34" s="191"/>
      <c r="F34" s="190"/>
      <c r="G34" s="191"/>
      <c r="H34" s="192"/>
      <c r="I34" s="190"/>
      <c r="J34" s="190">
        <f t="shared" ref="J34" si="12">SUM(G34:I34)</f>
        <v>0</v>
      </c>
      <c r="K34" s="190">
        <f t="shared" ref="K34" si="13">ROUND(D34*E34,2)</f>
        <v>0</v>
      </c>
      <c r="L34" s="190">
        <f t="shared" ref="L34" si="14">ROUND(D34*G34,2)</f>
        <v>0</v>
      </c>
      <c r="M34" s="190">
        <f t="shared" ref="M34" si="15">ROUND(D34*H34,2)</f>
        <v>0</v>
      </c>
      <c r="N34" s="190">
        <f t="shared" ref="N34" si="16">ROUND(I34*D34,2)</f>
        <v>0</v>
      </c>
      <c r="O34" s="190">
        <f t="shared" ref="O34" si="17">L34+M34+N34</f>
        <v>0</v>
      </c>
    </row>
    <row r="35" spans="1:15" s="188" customFormat="1" ht="15.75" thickBot="1">
      <c r="A35" s="177" t="s">
        <v>60</v>
      </c>
      <c r="B35" s="234" t="s">
        <v>170</v>
      </c>
      <c r="C35" s="236" t="s">
        <v>169</v>
      </c>
      <c r="D35" s="214">
        <v>34</v>
      </c>
      <c r="E35" s="191"/>
      <c r="F35" s="190"/>
      <c r="G35" s="191"/>
      <c r="H35" s="192"/>
      <c r="I35" s="190"/>
      <c r="J35" s="190">
        <f t="shared" ref="J35" si="18">SUM(G35:I35)</f>
        <v>0</v>
      </c>
      <c r="K35" s="190">
        <f t="shared" ref="K35" si="19">ROUND(D35*E35,2)</f>
        <v>0</v>
      </c>
      <c r="L35" s="190">
        <f t="shared" ref="L35" si="20">ROUND(D35*G35,2)</f>
        <v>0</v>
      </c>
      <c r="M35" s="190">
        <f t="shared" ref="M35" si="21">ROUND(D35*H35,2)</f>
        <v>0</v>
      </c>
      <c r="N35" s="190">
        <f t="shared" ref="N35" si="22">ROUND(I35*D35,2)</f>
        <v>0</v>
      </c>
      <c r="O35" s="190">
        <f t="shared" ref="O35" si="23">L35+M35+N35</f>
        <v>0</v>
      </c>
    </row>
    <row r="36" spans="1:15" s="188" customFormat="1" ht="15" customHeight="1" thickBot="1">
      <c r="A36" s="177"/>
      <c r="B36" s="332" t="s">
        <v>132</v>
      </c>
      <c r="C36" s="333"/>
      <c r="D36" s="334"/>
      <c r="E36" s="154"/>
      <c r="F36" s="152"/>
      <c r="G36" s="155"/>
      <c r="H36" s="156"/>
      <c r="I36" s="152"/>
      <c r="J36" s="152"/>
      <c r="K36" s="152"/>
      <c r="L36" s="152"/>
      <c r="M36" s="152"/>
      <c r="N36" s="152"/>
      <c r="O36" s="152"/>
    </row>
    <row r="37" spans="1:15" s="188" customFormat="1" ht="15">
      <c r="A37" s="177" t="s">
        <v>61</v>
      </c>
      <c r="B37" s="235" t="s">
        <v>133</v>
      </c>
      <c r="C37" s="207" t="s">
        <v>95</v>
      </c>
      <c r="D37" s="208">
        <v>6</v>
      </c>
      <c r="E37" s="191"/>
      <c r="F37" s="190"/>
      <c r="G37" s="191"/>
      <c r="H37" s="192"/>
      <c r="I37" s="190"/>
      <c r="J37" s="190">
        <f>SUM(G37:I37)</f>
        <v>0</v>
      </c>
      <c r="K37" s="190">
        <f>ROUND(D37*E37,2)</f>
        <v>0</v>
      </c>
      <c r="L37" s="190">
        <f>ROUND(D37*G37,2)</f>
        <v>0</v>
      </c>
      <c r="M37" s="190">
        <f>ROUND(D37*H37,2)</f>
        <v>0</v>
      </c>
      <c r="N37" s="190">
        <f>ROUND(I37*D37,2)</f>
        <v>0</v>
      </c>
      <c r="O37" s="190">
        <f>L37+M37+N37</f>
        <v>0</v>
      </c>
    </row>
    <row r="38" spans="1:15" s="188" customFormat="1" ht="15">
      <c r="A38" s="177" t="s">
        <v>62</v>
      </c>
      <c r="B38" s="210" t="s">
        <v>145</v>
      </c>
      <c r="C38" s="212" t="s">
        <v>94</v>
      </c>
      <c r="D38" s="208">
        <v>236</v>
      </c>
      <c r="E38" s="65"/>
      <c r="F38" s="190"/>
      <c r="G38" s="191"/>
      <c r="H38" s="113"/>
      <c r="I38" s="190"/>
      <c r="J38" s="190">
        <f>SUM(G38:I38)</f>
        <v>0</v>
      </c>
      <c r="K38" s="190">
        <f>D38*E38</f>
        <v>0</v>
      </c>
      <c r="L38" s="190">
        <f>ROUND(D38*G38,2)</f>
        <v>0</v>
      </c>
      <c r="M38" s="190">
        <f>ROUND(D38*H38,2)</f>
        <v>0</v>
      </c>
      <c r="N38" s="190">
        <f>ROUND(I38*D38,2)</f>
        <v>0</v>
      </c>
      <c r="O38" s="190">
        <f>L38+M38+N38</f>
        <v>0</v>
      </c>
    </row>
    <row r="39" spans="1:15" s="188" customFormat="1" ht="18" thickBot="1">
      <c r="A39" s="177" t="s">
        <v>171</v>
      </c>
      <c r="B39" s="206" t="s">
        <v>134</v>
      </c>
      <c r="C39" s="213" t="s">
        <v>142</v>
      </c>
      <c r="D39" s="202">
        <v>24</v>
      </c>
      <c r="E39" s="191"/>
      <c r="F39" s="190"/>
      <c r="G39" s="191"/>
      <c r="H39" s="192"/>
      <c r="I39" s="190"/>
      <c r="J39" s="190">
        <f>SUM(G39:I39)</f>
        <v>0</v>
      </c>
      <c r="K39" s="190">
        <f>ROUND(D39*E39,2)</f>
        <v>0</v>
      </c>
      <c r="L39" s="190">
        <f>ROUND(D39*G39,2)</f>
        <v>0</v>
      </c>
      <c r="M39" s="190">
        <f>ROUND(D39*H39,2)</f>
        <v>0</v>
      </c>
      <c r="N39" s="190">
        <f>ROUND(I39*D39,2)</f>
        <v>0</v>
      </c>
      <c r="O39" s="190">
        <f>L39+M39+N39</f>
        <v>0</v>
      </c>
    </row>
    <row r="40" spans="1:15" s="188" customFormat="1" ht="15" customHeight="1" thickBot="1">
      <c r="A40" s="177"/>
      <c r="B40" s="332" t="s">
        <v>150</v>
      </c>
      <c r="C40" s="333"/>
      <c r="D40" s="334"/>
      <c r="E40" s="154"/>
      <c r="F40" s="152"/>
      <c r="G40" s="155"/>
      <c r="H40" s="156"/>
      <c r="I40" s="152"/>
      <c r="J40" s="152"/>
      <c r="K40" s="152"/>
      <c r="L40" s="152"/>
      <c r="M40" s="152"/>
      <c r="N40" s="152"/>
      <c r="O40" s="152"/>
    </row>
    <row r="41" spans="1:15" s="188" customFormat="1" ht="17.25">
      <c r="A41" s="249" t="s">
        <v>172</v>
      </c>
      <c r="B41" s="354" t="s">
        <v>193</v>
      </c>
      <c r="C41" s="240" t="s">
        <v>121</v>
      </c>
      <c r="D41" s="214">
        <v>1043</v>
      </c>
      <c r="E41" s="191"/>
      <c r="F41" s="190"/>
      <c r="G41" s="191"/>
      <c r="H41" s="192"/>
      <c r="I41" s="190"/>
      <c r="J41" s="190">
        <f>SUM(G41:I41)</f>
        <v>0</v>
      </c>
      <c r="K41" s="190">
        <f>ROUND(D41*E41,2)</f>
        <v>0</v>
      </c>
      <c r="L41" s="190">
        <f>ROUND(D41*G41,2)</f>
        <v>0</v>
      </c>
      <c r="M41" s="190">
        <f>ROUND(D41*H41,2)</f>
        <v>0</v>
      </c>
      <c r="N41" s="190">
        <f>ROUND(I41*D41,2)</f>
        <v>0</v>
      </c>
      <c r="O41" s="190">
        <f>L41+M41+N41</f>
        <v>0</v>
      </c>
    </row>
    <row r="42" spans="1:15" s="188" customFormat="1" ht="18" thickBot="1">
      <c r="A42" s="249" t="s">
        <v>178</v>
      </c>
      <c r="B42" s="238" t="s">
        <v>151</v>
      </c>
      <c r="C42" s="240" t="s">
        <v>121</v>
      </c>
      <c r="D42" s="214">
        <v>6449</v>
      </c>
      <c r="E42" s="191"/>
      <c r="F42" s="248"/>
      <c r="G42" s="191"/>
      <c r="H42" s="192"/>
      <c r="I42" s="248"/>
      <c r="J42" s="248">
        <f>SUM(G42:I42)</f>
        <v>0</v>
      </c>
      <c r="K42" s="248">
        <f>ROUND(D42*E42,2)</f>
        <v>0</v>
      </c>
      <c r="L42" s="248">
        <f>ROUND(D42*G42,2)</f>
        <v>0</v>
      </c>
      <c r="M42" s="248">
        <f>ROUND(D42*H42,2)</f>
        <v>0</v>
      </c>
      <c r="N42" s="248">
        <f>ROUND(I42*D42,2)</f>
        <v>0</v>
      </c>
      <c r="O42" s="248">
        <f>L42+M42+N42</f>
        <v>0</v>
      </c>
    </row>
    <row r="43" spans="1:15" s="188" customFormat="1" ht="15" customHeight="1" thickBot="1">
      <c r="A43" s="177"/>
      <c r="B43" s="332" t="s">
        <v>135</v>
      </c>
      <c r="C43" s="333"/>
      <c r="D43" s="334"/>
      <c r="E43" s="154"/>
      <c r="F43" s="152"/>
      <c r="G43" s="155"/>
      <c r="H43" s="156"/>
      <c r="I43" s="152"/>
      <c r="J43" s="152"/>
      <c r="K43" s="152"/>
      <c r="L43" s="152"/>
      <c r="M43" s="152"/>
      <c r="N43" s="152"/>
      <c r="O43" s="152"/>
    </row>
    <row r="44" spans="1:15" s="188" customFormat="1" ht="17.25">
      <c r="A44" s="249" t="s">
        <v>179</v>
      </c>
      <c r="B44" s="211" t="s">
        <v>133</v>
      </c>
      <c r="C44" s="212" t="s">
        <v>121</v>
      </c>
      <c r="D44" s="214">
        <v>88.3</v>
      </c>
      <c r="E44" s="65"/>
      <c r="F44" s="190"/>
      <c r="G44" s="191"/>
      <c r="H44" s="65"/>
      <c r="I44" s="190"/>
      <c r="J44" s="190">
        <f>SUM(G44:I44)</f>
        <v>0</v>
      </c>
      <c r="K44" s="190">
        <f>ROUND(D44*E44,2)</f>
        <v>0</v>
      </c>
      <c r="L44" s="190">
        <f>ROUND(D44*G44,2)</f>
        <v>0</v>
      </c>
      <c r="M44" s="190">
        <f>ROUND(D44*H44,2)</f>
        <v>0</v>
      </c>
      <c r="N44" s="190">
        <f>ROUND(I44*D44,2)</f>
        <v>0</v>
      </c>
      <c r="O44" s="190">
        <f>L44+M44+N44</f>
        <v>0</v>
      </c>
    </row>
    <row r="45" spans="1:15" ht="15.75" thickBot="1">
      <c r="A45" s="151"/>
      <c r="B45" s="88"/>
      <c r="C45" s="89"/>
      <c r="D45" s="89"/>
      <c r="E45" s="126"/>
      <c r="F45" s="90"/>
      <c r="G45" s="90"/>
      <c r="H45" s="126"/>
      <c r="I45" s="126"/>
      <c r="J45" s="127"/>
      <c r="K45" s="148"/>
      <c r="L45" s="127"/>
      <c r="M45" s="127"/>
      <c r="N45" s="127"/>
      <c r="O45" s="127"/>
    </row>
    <row r="46" spans="1:15" ht="13.5" thickTop="1">
      <c r="A46" s="140"/>
      <c r="B46" s="87" t="s">
        <v>46</v>
      </c>
      <c r="C46" s="133"/>
      <c r="D46" s="134"/>
      <c r="E46" s="135"/>
      <c r="F46" s="135"/>
      <c r="G46" s="135"/>
      <c r="H46" s="135"/>
      <c r="I46" s="135"/>
      <c r="J46" s="136"/>
      <c r="K46" s="137">
        <f>SUM(K12:K45)</f>
        <v>0</v>
      </c>
      <c r="L46" s="137">
        <f>SUM(L12:L45)</f>
        <v>0</v>
      </c>
      <c r="M46" s="137">
        <f>SUM(M12:M45)</f>
        <v>0</v>
      </c>
      <c r="N46" s="137">
        <f>SUM(N12:N45)</f>
        <v>0</v>
      </c>
      <c r="O46" s="137">
        <f>SUM(O12:O45)</f>
        <v>0</v>
      </c>
    </row>
    <row r="47" spans="1:15">
      <c r="A47" s="83"/>
      <c r="B47" s="128" t="s">
        <v>47</v>
      </c>
      <c r="C47" s="149"/>
      <c r="D47" s="183"/>
      <c r="E47" s="130"/>
      <c r="F47" s="130"/>
      <c r="G47" s="130"/>
      <c r="H47" s="130"/>
      <c r="I47" s="130"/>
      <c r="J47" s="130"/>
      <c r="K47" s="131"/>
      <c r="L47" s="130"/>
      <c r="M47" s="130"/>
      <c r="N47" s="130"/>
      <c r="O47" s="141">
        <f>ROUND(M46*C47,2)</f>
        <v>0</v>
      </c>
    </row>
    <row r="48" spans="1:15">
      <c r="A48" s="158"/>
      <c r="B48" s="85" t="s">
        <v>46</v>
      </c>
      <c r="C48" s="101"/>
      <c r="D48" s="129"/>
      <c r="E48" s="130"/>
      <c r="F48" s="130"/>
      <c r="G48" s="130"/>
      <c r="H48" s="130"/>
      <c r="I48" s="130"/>
      <c r="J48" s="130"/>
      <c r="K48" s="113">
        <f>SUM(K46:K47)</f>
        <v>0</v>
      </c>
      <c r="L48" s="113">
        <f>SUM(L46:L47)</f>
        <v>0</v>
      </c>
      <c r="M48" s="113">
        <f>SUM(M46:M47)</f>
        <v>0</v>
      </c>
      <c r="N48" s="113">
        <f>SUM(N46:N47)</f>
        <v>0</v>
      </c>
      <c r="O48" s="113">
        <f>SUM(O46:O47)</f>
        <v>0</v>
      </c>
    </row>
    <row r="49" spans="1:15">
      <c r="A49" s="166" t="s">
        <v>40</v>
      </c>
      <c r="B49" s="167"/>
      <c r="C49" s="168"/>
      <c r="D49" s="169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</row>
    <row r="50" spans="1:15">
      <c r="A50" s="170" t="s">
        <v>41</v>
      </c>
      <c r="B50" s="167"/>
      <c r="C50" s="12"/>
      <c r="D50" s="107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</row>
    <row r="51" spans="1:15">
      <c r="A51" s="170" t="s">
        <v>24</v>
      </c>
      <c r="B51" s="164"/>
      <c r="C51" s="164"/>
      <c r="D51" s="107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</row>
    <row r="52" spans="1:15">
      <c r="A52" s="170" t="s">
        <v>25</v>
      </c>
      <c r="B52" s="164"/>
      <c r="C52" s="164"/>
      <c r="D52" s="107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</row>
    <row r="53" spans="1:15">
      <c r="A53" s="170" t="s">
        <v>42</v>
      </c>
      <c r="B53" s="164"/>
      <c r="C53" s="164"/>
      <c r="D53" s="107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</row>
    <row r="54" spans="1:15">
      <c r="A54" s="170" t="s">
        <v>43</v>
      </c>
      <c r="B54" s="164"/>
      <c r="C54" s="164"/>
      <c r="D54" s="107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</row>
    <row r="55" spans="1:15">
      <c r="A55" s="170" t="s">
        <v>44</v>
      </c>
      <c r="B55" s="164"/>
      <c r="C55" s="164"/>
      <c r="D55" s="107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</row>
    <row r="56" spans="1:15" ht="24" customHeight="1">
      <c r="A56" s="328" t="s">
        <v>45</v>
      </c>
      <c r="B56" s="328"/>
      <c r="C56" s="328"/>
      <c r="D56" s="328"/>
      <c r="E56"/>
      <c r="F56"/>
      <c r="G56"/>
      <c r="H56"/>
      <c r="I56"/>
      <c r="J56"/>
      <c r="K56"/>
      <c r="L56"/>
      <c r="M56"/>
      <c r="N56"/>
      <c r="O56"/>
    </row>
    <row r="57" spans="1:15">
      <c r="A57" s="159" t="s">
        <v>26</v>
      </c>
      <c r="B57" s="162"/>
      <c r="C57" s="162"/>
      <c r="D57" s="108"/>
      <c r="E57"/>
      <c r="F57"/>
      <c r="G57"/>
      <c r="H57"/>
      <c r="I57"/>
      <c r="J57"/>
      <c r="K57"/>
      <c r="L57"/>
      <c r="M57"/>
      <c r="N57"/>
      <c r="O57"/>
    </row>
    <row r="58" spans="1:15">
      <c r="A58" s="161"/>
      <c r="B58" s="162"/>
      <c r="C58" s="162"/>
      <c r="D58" s="162"/>
      <c r="E58"/>
      <c r="F58"/>
      <c r="G58"/>
      <c r="H58"/>
      <c r="I58"/>
      <c r="J58"/>
      <c r="K58"/>
      <c r="L58"/>
      <c r="M58"/>
      <c r="N58"/>
      <c r="O58"/>
    </row>
    <row r="59" spans="1:15">
      <c r="A59" s="161" t="s">
        <v>77</v>
      </c>
      <c r="B59" s="165">
        <f>'Pasūtītāja koptāme'!C19</f>
        <v>0</v>
      </c>
      <c r="C59" s="158"/>
      <c r="D59" s="162"/>
      <c r="E59"/>
      <c r="F59"/>
      <c r="G59"/>
      <c r="H59"/>
      <c r="I59"/>
      <c r="J59"/>
      <c r="K59"/>
      <c r="L59"/>
      <c r="M59"/>
      <c r="N59"/>
      <c r="O59"/>
    </row>
    <row r="60" spans="1:15">
      <c r="A60" s="161"/>
      <c r="B60" s="161"/>
      <c r="C60" s="158"/>
      <c r="D60" s="162"/>
      <c r="E60"/>
      <c r="F60"/>
      <c r="G60"/>
      <c r="H60"/>
      <c r="I60"/>
      <c r="J60"/>
      <c r="K60"/>
      <c r="L60"/>
      <c r="M60"/>
      <c r="N60"/>
      <c r="O60"/>
    </row>
    <row r="61" spans="1:15">
      <c r="A61" s="161" t="s">
        <v>14</v>
      </c>
      <c r="B61" s="160">
        <f>'Pasūtītāja koptāme'!C21</f>
        <v>0</v>
      </c>
      <c r="C61" s="163"/>
      <c r="D61" s="164"/>
    </row>
    <row r="62" spans="1:15">
      <c r="A62" s="161"/>
      <c r="B62" s="160">
        <f>'Pasūtītāja koptāme'!C22</f>
        <v>0</v>
      </c>
      <c r="C62" s="163"/>
      <c r="D62" s="164"/>
    </row>
  </sheetData>
  <mergeCells count="22">
    <mergeCell ref="B2:E2"/>
    <mergeCell ref="G7:I7"/>
    <mergeCell ref="J7:L7"/>
    <mergeCell ref="A8:A9"/>
    <mergeCell ref="B8:B9"/>
    <mergeCell ref="C8:C9"/>
    <mergeCell ref="D8:D9"/>
    <mergeCell ref="E8:J8"/>
    <mergeCell ref="K8:O8"/>
    <mergeCell ref="B5:D5"/>
    <mergeCell ref="B6:D6"/>
    <mergeCell ref="B7:D7"/>
    <mergeCell ref="A56:D56"/>
    <mergeCell ref="A11:D11"/>
    <mergeCell ref="B13:D13"/>
    <mergeCell ref="A12:D12"/>
    <mergeCell ref="B4:D4"/>
    <mergeCell ref="B21:D21"/>
    <mergeCell ref="B25:D25"/>
    <mergeCell ref="B36:D36"/>
    <mergeCell ref="B43:D43"/>
    <mergeCell ref="B40:D40"/>
  </mergeCells>
  <printOptions horizontalCentered="1"/>
  <pageMargins left="0.39370078740157483" right="0.39370078740157483" top="0.78740157480314965" bottom="0.59055118110236227" header="0.31496062992125984" footer="0.39370078740157483"/>
  <pageSetup paperSize="9" scale="71" fitToHeight="0" orientation="landscape" r:id="rId1"/>
  <headerFooter>
    <oddFooter>&amp;CLapaspuse &amp;P no &amp;N&amp;R&amp;A</oddFooter>
  </headerFooter>
  <rowBreaks count="1" manualBreakCount="1">
    <brk id="42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O53"/>
  <sheetViews>
    <sheetView showZeros="0" view="pageBreakPreview" zoomScale="90" zoomScaleNormal="100" zoomScaleSheetLayoutView="90" workbookViewId="0">
      <pane ySplit="11" topLeftCell="A24" activePane="bottomLeft" state="frozen"/>
      <selection pane="bottomLeft" activeCell="C38" sqref="C38"/>
    </sheetView>
  </sheetViews>
  <sheetFormatPr defaultRowHeight="12.75" outlineLevelRow="1"/>
  <cols>
    <col min="1" max="1" width="13.85546875" style="106" customWidth="1"/>
    <col min="2" max="2" width="45.5703125" style="106" customWidth="1"/>
    <col min="3" max="3" width="7.140625" style="106" customWidth="1"/>
    <col min="4" max="4" width="14.5703125" style="106" customWidth="1"/>
    <col min="5" max="5" width="7.7109375" style="106" customWidth="1"/>
    <col min="6" max="6" width="6.85546875" style="106" customWidth="1"/>
    <col min="7" max="7" width="9.140625" style="106" customWidth="1"/>
    <col min="8" max="8" width="11.28515625" style="106" customWidth="1"/>
    <col min="9" max="9" width="8.42578125" style="106" customWidth="1"/>
    <col min="10" max="10" width="12.28515625" style="106" customWidth="1"/>
    <col min="11" max="11" width="10.140625" style="106" customWidth="1"/>
    <col min="12" max="12" width="11" style="106" customWidth="1"/>
    <col min="13" max="13" width="11.85546875" style="106" customWidth="1"/>
    <col min="14" max="14" width="12.42578125" style="106" customWidth="1"/>
    <col min="15" max="15" width="11.85546875" style="106" customWidth="1"/>
    <col min="16" max="16" width="10.28515625" style="106" bestFit="1" customWidth="1"/>
    <col min="17" max="16384" width="9.140625" style="106"/>
  </cols>
  <sheetData>
    <row r="1" spans="1:15" customFormat="1" outlineLevel="1">
      <c r="A1" s="109"/>
      <c r="B1" s="109"/>
      <c r="C1" s="109"/>
      <c r="D1" s="109"/>
      <c r="E1" s="109"/>
      <c r="F1" s="109">
        <v>5.2</v>
      </c>
      <c r="G1" s="109"/>
      <c r="H1" s="109"/>
      <c r="I1" s="111">
        <v>0.06</v>
      </c>
      <c r="J1" s="109"/>
      <c r="K1" s="109"/>
      <c r="L1" s="109"/>
      <c r="M1" s="109"/>
      <c r="N1" s="109"/>
      <c r="O1" s="109"/>
    </row>
    <row r="2" spans="1:15" customFormat="1" ht="15.75" outlineLevel="1" thickBot="1">
      <c r="A2" s="138"/>
      <c r="B2" s="340" t="s">
        <v>160</v>
      </c>
      <c r="C2" s="340"/>
      <c r="D2" s="340"/>
      <c r="E2" s="340"/>
      <c r="F2" s="109"/>
      <c r="G2" s="109"/>
      <c r="H2" s="109"/>
      <c r="I2" s="111"/>
      <c r="J2" s="109"/>
      <c r="K2" s="109"/>
      <c r="L2" s="109"/>
      <c r="M2" s="109"/>
      <c r="N2" s="109"/>
      <c r="O2" s="109"/>
    </row>
    <row r="3" spans="1:15" s="2" customFormat="1" ht="15.75" customHeight="1" thickTop="1">
      <c r="B3" s="171" t="s">
        <v>136</v>
      </c>
      <c r="C3" s="77"/>
      <c r="D3" s="77"/>
      <c r="E3" s="139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5" s="2" customFormat="1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</row>
    <row r="5" spans="1:15" s="2" customFormat="1" ht="25.5">
      <c r="A5" s="78" t="s">
        <v>27</v>
      </c>
      <c r="B5" s="339" t="str">
        <f>'LT-1; SagatavDem'!B4:D4</f>
        <v>Vaļēja ūdens novadīšanas sistēma ar kadastra kodiem 43193:01 un 43193:06 posmā no zemes gabala ar kadastra numuru 7686 007 0121 līdz Daugavai (kadastra numurs 7686 007 0659)  Turku pagastā, Līvānu novadā</v>
      </c>
      <c r="C5" s="339"/>
      <c r="D5" s="339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</row>
    <row r="6" spans="1:15" s="2" customFormat="1">
      <c r="A6" s="5" t="s">
        <v>28</v>
      </c>
      <c r="B6" s="339" t="str">
        <f>'LT-1; SagatavDem'!B5:D5</f>
        <v>Turku pagasts, Līvānu novads</v>
      </c>
      <c r="C6" s="339"/>
      <c r="D6" s="339"/>
      <c r="E6" s="13"/>
      <c r="F6" s="13"/>
      <c r="G6" s="13"/>
      <c r="H6" s="13"/>
      <c r="I6" s="13"/>
      <c r="J6" s="13"/>
      <c r="K6" s="13"/>
      <c r="L6" s="5"/>
      <c r="M6" s="5"/>
      <c r="N6" s="5"/>
      <c r="O6" s="5"/>
    </row>
    <row r="7" spans="1:15" s="2" customFormat="1">
      <c r="A7" s="5" t="s">
        <v>29</v>
      </c>
      <c r="B7" s="339" t="str">
        <f>'LT-1; SagatavDem'!B6:D6</f>
        <v>Līvānu novada dome</v>
      </c>
      <c r="C7" s="339"/>
      <c r="D7" s="339"/>
      <c r="E7" s="93"/>
      <c r="F7" s="93"/>
      <c r="G7" s="67"/>
      <c r="H7" s="3"/>
      <c r="I7" s="61" t="s">
        <v>23</v>
      </c>
      <c r="J7" s="4">
        <f>O39</f>
        <v>0</v>
      </c>
      <c r="K7" s="3" t="s">
        <v>86</v>
      </c>
      <c r="L7" s="95"/>
      <c r="M7" s="95"/>
      <c r="N7" s="95"/>
      <c r="O7" s="95"/>
    </row>
    <row r="8" spans="1:15" s="2" customFormat="1" ht="13.5" thickBot="1">
      <c r="A8" s="5" t="s">
        <v>30</v>
      </c>
      <c r="B8" s="339" t="str">
        <f>'LT-1; SagatavDem'!B7:D7</f>
        <v>LND/2-13.1.2/15/601</v>
      </c>
      <c r="C8" s="339"/>
      <c r="D8" s="339"/>
      <c r="E8" s="94"/>
      <c r="F8" s="95"/>
      <c r="G8" s="341" t="s">
        <v>17</v>
      </c>
      <c r="H8" s="341"/>
      <c r="I8" s="341"/>
      <c r="J8" s="342" t="str">
        <f>'LT-1; SagatavDem'!J7:L7</f>
        <v>2016 gada 26.janvārī</v>
      </c>
      <c r="K8" s="342"/>
      <c r="L8" s="342"/>
      <c r="M8" s="95"/>
      <c r="N8" s="95"/>
      <c r="O8" s="95"/>
    </row>
    <row r="9" spans="1:15" s="2" customFormat="1" ht="12.75" customHeight="1">
      <c r="A9" s="343" t="s">
        <v>31</v>
      </c>
      <c r="B9" s="345" t="s">
        <v>32</v>
      </c>
      <c r="C9" s="347" t="s">
        <v>33</v>
      </c>
      <c r="D9" s="347" t="s">
        <v>34</v>
      </c>
      <c r="E9" s="345" t="s">
        <v>35</v>
      </c>
      <c r="F9" s="345"/>
      <c r="G9" s="345"/>
      <c r="H9" s="345"/>
      <c r="I9" s="345"/>
      <c r="J9" s="345"/>
      <c r="K9" s="345" t="s">
        <v>36</v>
      </c>
      <c r="L9" s="345" t="s">
        <v>36</v>
      </c>
      <c r="M9" s="345"/>
      <c r="N9" s="345"/>
      <c r="O9" s="349"/>
    </row>
    <row r="10" spans="1:15" s="2" customFormat="1" ht="55.5" customHeight="1" thickBot="1">
      <c r="A10" s="344"/>
      <c r="B10" s="346"/>
      <c r="C10" s="348"/>
      <c r="D10" s="348"/>
      <c r="E10" s="69" t="s">
        <v>37</v>
      </c>
      <c r="F10" s="69" t="s">
        <v>78</v>
      </c>
      <c r="G10" s="69" t="s">
        <v>79</v>
      </c>
      <c r="H10" s="96" t="s">
        <v>80</v>
      </c>
      <c r="I10" s="69" t="s">
        <v>81</v>
      </c>
      <c r="J10" s="69" t="s">
        <v>82</v>
      </c>
      <c r="K10" s="69" t="s">
        <v>38</v>
      </c>
      <c r="L10" s="69" t="s">
        <v>83</v>
      </c>
      <c r="M10" s="69" t="s">
        <v>84</v>
      </c>
      <c r="N10" s="69" t="s">
        <v>81</v>
      </c>
      <c r="O10" s="97" t="s">
        <v>85</v>
      </c>
    </row>
    <row r="11" spans="1:15" s="2" customFormat="1" ht="13.5" thickBot="1">
      <c r="A11" s="98">
        <v>1</v>
      </c>
      <c r="B11" s="99">
        <v>2</v>
      </c>
      <c r="C11" s="99">
        <v>3</v>
      </c>
      <c r="D11" s="99">
        <v>4</v>
      </c>
      <c r="E11" s="110">
        <v>5</v>
      </c>
      <c r="F11" s="99">
        <v>6</v>
      </c>
      <c r="G11" s="99">
        <v>7</v>
      </c>
      <c r="H11" s="99">
        <v>8</v>
      </c>
      <c r="I11" s="99">
        <v>9</v>
      </c>
      <c r="J11" s="99">
        <v>10</v>
      </c>
      <c r="K11" s="99">
        <v>11</v>
      </c>
      <c r="L11" s="99">
        <v>12</v>
      </c>
      <c r="M11" s="99">
        <v>13</v>
      </c>
      <c r="N11" s="99">
        <v>14</v>
      </c>
      <c r="O11" s="100">
        <v>15</v>
      </c>
    </row>
    <row r="12" spans="1:15" customFormat="1" ht="14.25">
      <c r="A12" s="178"/>
      <c r="B12" s="353" t="s">
        <v>137</v>
      </c>
      <c r="C12" s="353"/>
      <c r="D12" s="353"/>
    </row>
    <row r="13" spans="1:15" customFormat="1" ht="15">
      <c r="A13" s="179" t="s">
        <v>63</v>
      </c>
      <c r="B13" s="218" t="s">
        <v>157</v>
      </c>
      <c r="C13" s="215" t="s">
        <v>39</v>
      </c>
      <c r="D13" s="246">
        <v>67</v>
      </c>
      <c r="E13" s="114"/>
      <c r="F13" s="190"/>
      <c r="G13" s="191"/>
      <c r="H13" s="153"/>
      <c r="I13" s="190"/>
      <c r="J13" s="63">
        <f>SUM(G13:I13)</f>
        <v>0</v>
      </c>
      <c r="K13" s="63">
        <f>D13*E13</f>
        <v>0</v>
      </c>
      <c r="L13" s="63">
        <f>ROUND(D13*G13,2)</f>
        <v>0</v>
      </c>
      <c r="M13" s="63">
        <f>ROUND(D13*H13,2)</f>
        <v>0</v>
      </c>
      <c r="N13" s="63">
        <f>ROUND(I13*D13,2)</f>
        <v>0</v>
      </c>
      <c r="O13" s="63">
        <f>L13+M13+N13</f>
        <v>0</v>
      </c>
    </row>
    <row r="14" spans="1:15" s="237" customFormat="1" ht="15">
      <c r="A14" s="179" t="s">
        <v>64</v>
      </c>
      <c r="B14" s="218" t="s">
        <v>180</v>
      </c>
      <c r="C14" s="221" t="s">
        <v>39</v>
      </c>
      <c r="D14" s="246">
        <v>107</v>
      </c>
      <c r="E14" s="114"/>
      <c r="F14" s="190"/>
      <c r="G14" s="191"/>
      <c r="H14" s="153"/>
      <c r="I14" s="190"/>
      <c r="J14" s="63">
        <f>SUM(G14:I14)</f>
        <v>0</v>
      </c>
      <c r="K14" s="63">
        <f>D14*E14</f>
        <v>0</v>
      </c>
      <c r="L14" s="63">
        <f>ROUND(D14*G14,2)</f>
        <v>0</v>
      </c>
      <c r="M14" s="63">
        <f>ROUND(D14*H14,2)</f>
        <v>0</v>
      </c>
      <c r="N14" s="63">
        <f>ROUND(I14*D14,2)</f>
        <v>0</v>
      </c>
      <c r="O14" s="63">
        <f>L14+M14+N14</f>
        <v>0</v>
      </c>
    </row>
    <row r="15" spans="1:15" s="237" customFormat="1" ht="15">
      <c r="A15" s="179" t="s">
        <v>65</v>
      </c>
      <c r="B15" s="218" t="s">
        <v>181</v>
      </c>
      <c r="C15" s="221" t="s">
        <v>39</v>
      </c>
      <c r="D15" s="246">
        <v>16</v>
      </c>
      <c r="E15" s="114"/>
      <c r="F15" s="190"/>
      <c r="G15" s="191"/>
      <c r="H15" s="153"/>
      <c r="I15" s="190"/>
      <c r="J15" s="63">
        <f>SUM(G15:I15)</f>
        <v>0</v>
      </c>
      <c r="K15" s="63">
        <f>D15*E15</f>
        <v>0</v>
      </c>
      <c r="L15" s="63">
        <f>ROUND(D15*G15,2)</f>
        <v>0</v>
      </c>
      <c r="M15" s="63">
        <f>ROUND(D15*H15,2)</f>
        <v>0</v>
      </c>
      <c r="N15" s="63">
        <f>ROUND(I15*D15,2)</f>
        <v>0</v>
      </c>
      <c r="O15" s="63">
        <f>L15+M15+N15</f>
        <v>0</v>
      </c>
    </row>
    <row r="16" spans="1:15" s="237" customFormat="1" ht="15">
      <c r="A16" s="179" t="s">
        <v>66</v>
      </c>
      <c r="B16" s="218" t="s">
        <v>182</v>
      </c>
      <c r="C16" s="221" t="s">
        <v>39</v>
      </c>
      <c r="D16" s="246">
        <v>16</v>
      </c>
      <c r="E16" s="114"/>
      <c r="F16" s="190"/>
      <c r="G16" s="191"/>
      <c r="H16" s="153"/>
      <c r="I16" s="190"/>
      <c r="J16" s="63">
        <f>SUM(G16:I16)</f>
        <v>0</v>
      </c>
      <c r="K16" s="63">
        <f>D16*E16</f>
        <v>0</v>
      </c>
      <c r="L16" s="63">
        <f>ROUND(D16*G16,2)</f>
        <v>0</v>
      </c>
      <c r="M16" s="63">
        <f>ROUND(D16*H16,2)</f>
        <v>0</v>
      </c>
      <c r="N16" s="63">
        <f>ROUND(I16*D16,2)</f>
        <v>0</v>
      </c>
      <c r="O16" s="63">
        <f>L16+M16+N16</f>
        <v>0</v>
      </c>
    </row>
    <row r="17" spans="1:15" s="188" customFormat="1" ht="14.25">
      <c r="A17" s="179"/>
      <c r="B17" s="180" t="s">
        <v>138</v>
      </c>
      <c r="C17" s="182"/>
      <c r="D17" s="181"/>
      <c r="E17" s="65"/>
      <c r="F17" s="190"/>
      <c r="G17" s="191"/>
      <c r="H17" s="113"/>
      <c r="I17" s="190"/>
      <c r="J17" s="190"/>
      <c r="K17" s="190"/>
      <c r="L17" s="190"/>
      <c r="M17" s="190"/>
      <c r="N17" s="190"/>
      <c r="O17" s="190"/>
    </row>
    <row r="18" spans="1:15" s="188" customFormat="1" ht="16.5">
      <c r="A18" s="179" t="s">
        <v>67</v>
      </c>
      <c r="B18" s="180" t="s">
        <v>141</v>
      </c>
      <c r="C18" s="182" t="s">
        <v>139</v>
      </c>
      <c r="D18" s="181">
        <v>1400</v>
      </c>
      <c r="E18" s="65"/>
      <c r="F18" s="190"/>
      <c r="G18" s="191"/>
      <c r="H18" s="113"/>
      <c r="I18" s="190"/>
      <c r="J18" s="190">
        <f>SUM(G18:I18)</f>
        <v>0</v>
      </c>
      <c r="K18" s="190">
        <f>D18*E18</f>
        <v>0</v>
      </c>
      <c r="L18" s="190">
        <f>ROUND(D18*G18,2)</f>
        <v>0</v>
      </c>
      <c r="M18" s="190">
        <f>ROUND(D18*H18,2)</f>
        <v>0</v>
      </c>
      <c r="N18" s="190">
        <f>ROUND(I18*D18,2)</f>
        <v>0</v>
      </c>
      <c r="O18" s="190">
        <f>L18+M18+N18</f>
        <v>0</v>
      </c>
    </row>
    <row r="19" spans="1:15" s="188" customFormat="1" ht="16.5">
      <c r="A19" s="179" t="s">
        <v>68</v>
      </c>
      <c r="B19" s="180" t="s">
        <v>175</v>
      </c>
      <c r="C19" s="182" t="s">
        <v>139</v>
      </c>
      <c r="D19" s="181">
        <v>1240</v>
      </c>
      <c r="E19" s="65"/>
      <c r="F19" s="190"/>
      <c r="G19" s="191"/>
      <c r="H19" s="113"/>
      <c r="I19" s="190"/>
      <c r="J19" s="190">
        <f>SUM(G19:I19)</f>
        <v>0</v>
      </c>
      <c r="K19" s="190">
        <f>D19*E19</f>
        <v>0</v>
      </c>
      <c r="L19" s="190">
        <f>ROUND(D19*G19,2)</f>
        <v>0</v>
      </c>
      <c r="M19" s="190">
        <f>ROUND(D19*H19,2)</f>
        <v>0</v>
      </c>
      <c r="N19" s="190">
        <f>ROUND(I19*D19,2)</f>
        <v>0</v>
      </c>
      <c r="O19" s="190">
        <f>L19+M19+N19</f>
        <v>0</v>
      </c>
    </row>
    <row r="20" spans="1:15" s="237" customFormat="1" ht="17.25">
      <c r="A20" s="179" t="s">
        <v>69</v>
      </c>
      <c r="B20" s="218" t="s">
        <v>174</v>
      </c>
      <c r="C20" s="217" t="s">
        <v>142</v>
      </c>
      <c r="D20" s="227">
        <v>124</v>
      </c>
      <c r="E20" s="114"/>
      <c r="F20" s="190"/>
      <c r="G20" s="191"/>
      <c r="H20" s="153"/>
      <c r="I20" s="190"/>
      <c r="J20" s="63">
        <f>SUM(G20:I20)</f>
        <v>0</v>
      </c>
      <c r="K20" s="63">
        <f>D20*E20</f>
        <v>0</v>
      </c>
      <c r="L20" s="63">
        <f>ROUND(D20*G20,2)</f>
        <v>0</v>
      </c>
      <c r="M20" s="63">
        <f t="shared" ref="M20" si="0">ROUND(D20*H20,2)</f>
        <v>0</v>
      </c>
      <c r="N20" s="63">
        <f>ROUND(I20*D20,2)</f>
        <v>0</v>
      </c>
      <c r="O20" s="63">
        <f>L20+M20+N20</f>
        <v>0</v>
      </c>
    </row>
    <row r="21" spans="1:15" s="188" customFormat="1" ht="25.5">
      <c r="A21" s="179" t="s">
        <v>70</v>
      </c>
      <c r="B21" s="180" t="s">
        <v>176</v>
      </c>
      <c r="C21" s="182" t="s">
        <v>139</v>
      </c>
      <c r="D21" s="181">
        <v>8</v>
      </c>
      <c r="E21" s="65"/>
      <c r="F21" s="190"/>
      <c r="G21" s="191"/>
      <c r="H21" s="113"/>
      <c r="I21" s="190"/>
      <c r="J21" s="190">
        <f>SUM(G21:I21)</f>
        <v>0</v>
      </c>
      <c r="K21" s="190">
        <f>D21*E21</f>
        <v>0</v>
      </c>
      <c r="L21" s="190">
        <f>ROUND(D21*G21,2)</f>
        <v>0</v>
      </c>
      <c r="M21" s="190">
        <f>ROUND(D21*H21,2)</f>
        <v>0</v>
      </c>
      <c r="N21" s="190">
        <f>ROUND(I21*D21,2)</f>
        <v>0</v>
      </c>
      <c r="O21" s="190">
        <f>L21+M21+N21</f>
        <v>0</v>
      </c>
    </row>
    <row r="22" spans="1:15" s="209" customFormat="1" ht="17.25">
      <c r="A22" s="179" t="s">
        <v>71</v>
      </c>
      <c r="B22" s="216" t="s">
        <v>140</v>
      </c>
      <c r="C22" s="217" t="s">
        <v>142</v>
      </c>
      <c r="D22" s="227">
        <v>0.8</v>
      </c>
      <c r="E22" s="114"/>
      <c r="F22" s="190"/>
      <c r="G22" s="191"/>
      <c r="H22" s="153"/>
      <c r="I22" s="190"/>
      <c r="J22" s="63">
        <f>SUM(G22:I22)</f>
        <v>0</v>
      </c>
      <c r="K22" s="63">
        <f>D22*E22</f>
        <v>0</v>
      </c>
      <c r="L22" s="63">
        <f>ROUND(D22*G22,2)</f>
        <v>0</v>
      </c>
      <c r="M22" s="63">
        <f>ROUND(D22*H22,2)</f>
        <v>0</v>
      </c>
      <c r="N22" s="63">
        <f>ROUND(I22*D22,2)</f>
        <v>0</v>
      </c>
      <c r="O22" s="63">
        <f>L22+M22+N22</f>
        <v>0</v>
      </c>
    </row>
    <row r="23" spans="1:15" s="228" customFormat="1" ht="14.25">
      <c r="A23" s="179"/>
      <c r="B23" s="353" t="s">
        <v>152</v>
      </c>
      <c r="C23" s="353"/>
      <c r="D23" s="353"/>
      <c r="E23" s="231"/>
      <c r="F23" s="231"/>
      <c r="G23" s="231"/>
      <c r="H23" s="231"/>
      <c r="I23" s="231"/>
      <c r="J23" s="231"/>
      <c r="K23" s="231"/>
      <c r="L23" s="231"/>
      <c r="M23" s="231"/>
      <c r="N23" s="231"/>
      <c r="O23" s="231"/>
    </row>
    <row r="24" spans="1:15" s="209" customFormat="1" ht="17.25">
      <c r="A24" s="179" t="s">
        <v>72</v>
      </c>
      <c r="B24" s="218" t="s">
        <v>143</v>
      </c>
      <c r="C24" s="219" t="s">
        <v>139</v>
      </c>
      <c r="D24" s="243">
        <v>264</v>
      </c>
      <c r="E24" s="191"/>
      <c r="F24" s="190"/>
      <c r="G24" s="191"/>
      <c r="H24" s="192"/>
      <c r="I24" s="190"/>
      <c r="J24" s="190">
        <f>SUM(G24:I24)</f>
        <v>0</v>
      </c>
      <c r="K24" s="190">
        <f>ROUND(E24*D24,2)</f>
        <v>0</v>
      </c>
      <c r="L24" s="190">
        <f>ROUND(D24*G24,2)</f>
        <v>0</v>
      </c>
      <c r="M24" s="190">
        <f>ROUND(D24*H24,2)</f>
        <v>0</v>
      </c>
      <c r="N24" s="190">
        <f>ROUND(I24*D24,2)</f>
        <v>0</v>
      </c>
      <c r="O24" s="190">
        <f>SUM(L24:N24)</f>
        <v>0</v>
      </c>
    </row>
    <row r="25" spans="1:15" s="237" customFormat="1" ht="17.25">
      <c r="A25" s="250" t="s">
        <v>73</v>
      </c>
      <c r="B25" s="244" t="s">
        <v>187</v>
      </c>
      <c r="C25" s="245" t="s">
        <v>121</v>
      </c>
      <c r="D25" s="246">
        <v>253</v>
      </c>
      <c r="E25" s="114"/>
      <c r="F25" s="190"/>
      <c r="G25" s="191"/>
      <c r="H25" s="153"/>
      <c r="I25" s="190"/>
      <c r="J25" s="63">
        <f>SUM(G25:I25)</f>
        <v>0</v>
      </c>
      <c r="K25" s="63">
        <f>D25*E25</f>
        <v>0</v>
      </c>
      <c r="L25" s="63">
        <f>ROUND(D25*G25,2)</f>
        <v>0</v>
      </c>
      <c r="M25" s="63">
        <f>ROUND(D25*H25,2)</f>
        <v>0</v>
      </c>
      <c r="N25" s="63">
        <f>ROUND(I25*D25,2)</f>
        <v>0</v>
      </c>
      <c r="O25" s="63">
        <f>L25+M25+N25</f>
        <v>0</v>
      </c>
    </row>
    <row r="26" spans="1:15" s="237" customFormat="1" ht="17.25">
      <c r="A26" s="250" t="s">
        <v>74</v>
      </c>
      <c r="B26" s="247" t="s">
        <v>188</v>
      </c>
      <c r="C26" s="245" t="s">
        <v>121</v>
      </c>
      <c r="D26" s="246">
        <v>74</v>
      </c>
      <c r="E26" s="114"/>
      <c r="F26" s="190"/>
      <c r="G26" s="191"/>
      <c r="H26" s="153"/>
      <c r="I26" s="190"/>
      <c r="J26" s="63">
        <f>SUM(G26:I26)</f>
        <v>0</v>
      </c>
      <c r="K26" s="63">
        <f>D26*E26</f>
        <v>0</v>
      </c>
      <c r="L26" s="63">
        <f>ROUND(D26*G26,2)</f>
        <v>0</v>
      </c>
      <c r="M26" s="63">
        <f>ROUND(D26*H26,2)</f>
        <v>0</v>
      </c>
      <c r="N26" s="63">
        <f>ROUND(I26*D26,2)</f>
        <v>0</v>
      </c>
      <c r="O26" s="63">
        <f>L26+M26+N26</f>
        <v>0</v>
      </c>
    </row>
    <row r="27" spans="1:15" s="228" customFormat="1" ht="14.25">
      <c r="A27" s="250"/>
      <c r="B27" s="353" t="s">
        <v>153</v>
      </c>
      <c r="C27" s="353"/>
      <c r="D27" s="353"/>
      <c r="E27" s="231"/>
      <c r="F27" s="231"/>
      <c r="G27" s="231"/>
      <c r="H27" s="231"/>
      <c r="I27" s="231"/>
      <c r="J27" s="231"/>
      <c r="K27" s="231"/>
      <c r="L27" s="231"/>
      <c r="M27" s="231"/>
      <c r="N27" s="231"/>
      <c r="O27" s="231"/>
    </row>
    <row r="28" spans="1:15" s="209" customFormat="1" ht="15">
      <c r="A28" s="250" t="s">
        <v>75</v>
      </c>
      <c r="B28" s="223" t="s">
        <v>146</v>
      </c>
      <c r="C28" s="225" t="s">
        <v>97</v>
      </c>
      <c r="D28" s="208">
        <v>55</v>
      </c>
      <c r="E28" s="230"/>
      <c r="F28" s="190"/>
      <c r="G28" s="190"/>
      <c r="H28" s="190"/>
      <c r="I28" s="190"/>
      <c r="J28" s="194">
        <f t="shared" ref="J28:J29" si="1">SUM(G28:I28)</f>
        <v>0</v>
      </c>
      <c r="K28" s="194">
        <f t="shared" ref="K28:K29" si="2">ROUND(E28*D28,2)</f>
        <v>0</v>
      </c>
      <c r="L28" s="194">
        <f t="shared" ref="L28:L29" si="3">ROUND(D28*G28,2)</f>
        <v>0</v>
      </c>
      <c r="M28" s="194">
        <f t="shared" ref="M28:M29" si="4">ROUND(D28*H28,2)</f>
        <v>0</v>
      </c>
      <c r="N28" s="194">
        <f t="shared" ref="N28:N29" si="5">ROUND(I28*D28,2)</f>
        <v>0</v>
      </c>
      <c r="O28" s="194">
        <f t="shared" ref="O28:O29" si="6">SUM(L28:N28)</f>
        <v>0</v>
      </c>
    </row>
    <row r="29" spans="1:15" s="209" customFormat="1" ht="15">
      <c r="A29" s="250" t="s">
        <v>76</v>
      </c>
      <c r="B29" s="238" t="s">
        <v>155</v>
      </c>
      <c r="C29" s="241" t="s">
        <v>39</v>
      </c>
      <c r="D29" s="214">
        <v>84</v>
      </c>
      <c r="E29" s="230"/>
      <c r="F29" s="190"/>
      <c r="G29" s="190"/>
      <c r="H29" s="190"/>
      <c r="I29" s="190"/>
      <c r="J29" s="194">
        <f t="shared" si="1"/>
        <v>0</v>
      </c>
      <c r="K29" s="194">
        <f t="shared" si="2"/>
        <v>0</v>
      </c>
      <c r="L29" s="194">
        <f t="shared" si="3"/>
        <v>0</v>
      </c>
      <c r="M29" s="194">
        <f t="shared" si="4"/>
        <v>0</v>
      </c>
      <c r="N29" s="194">
        <f t="shared" si="5"/>
        <v>0</v>
      </c>
      <c r="O29" s="194">
        <f t="shared" si="6"/>
        <v>0</v>
      </c>
    </row>
    <row r="30" spans="1:15" s="209" customFormat="1" ht="15">
      <c r="A30" s="250" t="s">
        <v>189</v>
      </c>
      <c r="B30" s="224" t="s">
        <v>147</v>
      </c>
      <c r="C30" s="225" t="s">
        <v>39</v>
      </c>
      <c r="D30" s="208">
        <v>60</v>
      </c>
      <c r="E30" s="230"/>
      <c r="F30" s="190"/>
      <c r="G30" s="190"/>
      <c r="H30" s="190"/>
      <c r="I30" s="190"/>
      <c r="J30" s="194">
        <f>SUM(G30:I30)</f>
        <v>0</v>
      </c>
      <c r="K30" s="194">
        <f>ROUND(E30*D30,2)</f>
        <v>0</v>
      </c>
      <c r="L30" s="194">
        <f>ROUND(D30*G30,2)</f>
        <v>0</v>
      </c>
      <c r="M30" s="194">
        <f t="shared" ref="M30:M35" si="7">ROUND(D30*H30,2)</f>
        <v>0</v>
      </c>
      <c r="N30" s="194">
        <f>ROUND(I30*D30,2)</f>
        <v>0</v>
      </c>
      <c r="O30" s="194">
        <f>SUM(L30:N30)</f>
        <v>0</v>
      </c>
    </row>
    <row r="31" spans="1:15" s="237" customFormat="1" ht="15">
      <c r="A31" s="250" t="s">
        <v>183</v>
      </c>
      <c r="B31" s="238" t="s">
        <v>156</v>
      </c>
      <c r="C31" s="241" t="s">
        <v>39</v>
      </c>
      <c r="D31" s="214">
        <v>24</v>
      </c>
      <c r="E31" s="230"/>
      <c r="F31" s="190"/>
      <c r="G31" s="190"/>
      <c r="H31" s="190"/>
      <c r="I31" s="190"/>
      <c r="J31" s="194">
        <f t="shared" ref="J31" si="8">SUM(G31:I31)</f>
        <v>0</v>
      </c>
      <c r="K31" s="194">
        <f t="shared" ref="K31" si="9">ROUND(E31*D31,2)</f>
        <v>0</v>
      </c>
      <c r="L31" s="194">
        <f t="shared" ref="L31" si="10">ROUND(D31*G31,2)</f>
        <v>0</v>
      </c>
      <c r="M31" s="194">
        <f t="shared" si="7"/>
        <v>0</v>
      </c>
      <c r="N31" s="194">
        <f t="shared" ref="N31" si="11">ROUND(I31*D31,2)</f>
        <v>0</v>
      </c>
      <c r="O31" s="194">
        <f t="shared" ref="O31" si="12">SUM(L31:N31)</f>
        <v>0</v>
      </c>
    </row>
    <row r="32" spans="1:15" s="209" customFormat="1" ht="17.25">
      <c r="A32" s="250" t="s">
        <v>184</v>
      </c>
      <c r="B32" s="224" t="s">
        <v>148</v>
      </c>
      <c r="C32" s="225" t="s">
        <v>139</v>
      </c>
      <c r="D32" s="208">
        <v>330</v>
      </c>
      <c r="E32" s="114"/>
      <c r="F32" s="63"/>
      <c r="G32" s="114"/>
      <c r="H32" s="153"/>
      <c r="I32" s="190"/>
      <c r="J32" s="194">
        <f>SUM(G32:I32)</f>
        <v>0</v>
      </c>
      <c r="K32" s="194">
        <f>ROUND(E32*D32,2)</f>
        <v>0</v>
      </c>
      <c r="L32" s="194">
        <f>ROUND(D32*G32,2)</f>
        <v>0</v>
      </c>
      <c r="M32" s="63">
        <f t="shared" si="7"/>
        <v>0</v>
      </c>
      <c r="N32" s="194">
        <f>ROUND(I32*D32,2)</f>
        <v>0</v>
      </c>
      <c r="O32" s="194">
        <f>SUM(L32:N32)</f>
        <v>0</v>
      </c>
    </row>
    <row r="33" spans="1:15" s="228" customFormat="1" ht="14.25">
      <c r="A33" s="250"/>
      <c r="B33" s="353" t="s">
        <v>154</v>
      </c>
      <c r="C33" s="353"/>
      <c r="D33" s="353"/>
      <c r="E33" s="231"/>
      <c r="F33" s="231"/>
      <c r="G33" s="231"/>
      <c r="H33" s="231"/>
      <c r="I33" s="231"/>
      <c r="J33" s="231"/>
      <c r="K33" s="231"/>
      <c r="L33" s="231"/>
      <c r="M33" s="231"/>
      <c r="N33" s="231"/>
      <c r="O33" s="231"/>
    </row>
    <row r="34" spans="1:15" s="188" customFormat="1" ht="25.5">
      <c r="A34" s="250" t="s">
        <v>185</v>
      </c>
      <c r="B34" s="180" t="s">
        <v>149</v>
      </c>
      <c r="C34" s="182" t="s">
        <v>95</v>
      </c>
      <c r="D34" s="181">
        <v>110</v>
      </c>
      <c r="E34" s="230"/>
      <c r="F34" s="190"/>
      <c r="G34" s="190"/>
      <c r="H34" s="190"/>
      <c r="I34" s="190"/>
      <c r="J34" s="194">
        <f>SUM(G34:I34)</f>
        <v>0</v>
      </c>
      <c r="K34" s="194">
        <f>ROUND(E34*D34,2)</f>
        <v>0</v>
      </c>
      <c r="L34" s="194">
        <f>ROUND(D34*G34,2)</f>
        <v>0</v>
      </c>
      <c r="M34" s="194">
        <f t="shared" si="7"/>
        <v>0</v>
      </c>
      <c r="N34" s="194">
        <f>ROUND(I34*D34,2)</f>
        <v>0</v>
      </c>
      <c r="O34" s="194">
        <f>SUM(L34:N34)</f>
        <v>0</v>
      </c>
    </row>
    <row r="35" spans="1:15" s="209" customFormat="1" ht="17.25">
      <c r="A35" s="250" t="s">
        <v>190</v>
      </c>
      <c r="B35" s="239" t="s">
        <v>177</v>
      </c>
      <c r="C35" s="226" t="s">
        <v>121</v>
      </c>
      <c r="D35" s="208">
        <v>16.8</v>
      </c>
      <c r="E35" s="114"/>
      <c r="F35" s="190"/>
      <c r="G35" s="191"/>
      <c r="H35" s="153"/>
      <c r="I35" s="190"/>
      <c r="J35" s="63">
        <f>SUM(G35:I35)</f>
        <v>0</v>
      </c>
      <c r="K35" s="63">
        <f>D35*E35</f>
        <v>0</v>
      </c>
      <c r="L35" s="63">
        <f>ROUND(D35*G35,2)</f>
        <v>0</v>
      </c>
      <c r="M35" s="63">
        <f t="shared" si="7"/>
        <v>0</v>
      </c>
      <c r="N35" s="63">
        <f>ROUND(I35*D35,2)</f>
        <v>0</v>
      </c>
      <c r="O35" s="63">
        <f>L35+M35+N35</f>
        <v>0</v>
      </c>
    </row>
    <row r="36" spans="1:15" ht="15.75" thickBot="1">
      <c r="A36" s="151"/>
      <c r="B36" s="88"/>
      <c r="C36" s="89"/>
      <c r="D36" s="89"/>
      <c r="E36" s="126"/>
      <c r="F36" s="90"/>
      <c r="G36" s="90"/>
      <c r="H36" s="126"/>
      <c r="I36" s="126"/>
      <c r="J36" s="127"/>
      <c r="K36" s="127"/>
      <c r="L36" s="127"/>
      <c r="M36" s="127"/>
      <c r="N36" s="127"/>
      <c r="O36" s="127"/>
    </row>
    <row r="37" spans="1:15" ht="13.5" thickTop="1">
      <c r="A37" s="132"/>
      <c r="B37" s="87" t="s">
        <v>46</v>
      </c>
      <c r="C37" s="133"/>
      <c r="D37" s="134"/>
      <c r="E37" s="135"/>
      <c r="F37" s="135"/>
      <c r="G37" s="135"/>
      <c r="H37" s="135"/>
      <c r="I37" s="135"/>
      <c r="J37" s="136"/>
      <c r="K37" s="137">
        <f>SUM(K13:K36)</f>
        <v>0</v>
      </c>
      <c r="L37" s="137">
        <f>SUM(L13:L36)</f>
        <v>0</v>
      </c>
      <c r="M37" s="137">
        <f>SUM(M13:M36)</f>
        <v>0</v>
      </c>
      <c r="N37" s="137">
        <f>SUM(N13:N36)</f>
        <v>0</v>
      </c>
      <c r="O37" s="137">
        <f>SUM(O13:O36)</f>
        <v>0</v>
      </c>
    </row>
    <row r="38" spans="1:15">
      <c r="A38" s="83"/>
      <c r="B38" s="128" t="s">
        <v>47</v>
      </c>
      <c r="C38" s="101"/>
      <c r="D38" s="129"/>
      <c r="E38" s="130"/>
      <c r="F38" s="130"/>
      <c r="G38" s="130"/>
      <c r="H38" s="130"/>
      <c r="I38" s="130"/>
      <c r="J38" s="130"/>
      <c r="K38" s="130"/>
      <c r="L38" s="130"/>
      <c r="M38" s="130"/>
      <c r="N38" s="130"/>
      <c r="O38" s="131">
        <f>ROUND(M37*C38,2)</f>
        <v>0</v>
      </c>
    </row>
    <row r="39" spans="1:15">
      <c r="A39" s="83"/>
      <c r="B39" s="85" t="s">
        <v>46</v>
      </c>
      <c r="C39" s="101"/>
      <c r="D39" s="129"/>
      <c r="E39" s="130"/>
      <c r="F39" s="130"/>
      <c r="G39" s="130"/>
      <c r="H39" s="130"/>
      <c r="I39" s="130"/>
      <c r="J39" s="130"/>
      <c r="K39" s="113">
        <f>SUM(K37:K38)</f>
        <v>0</v>
      </c>
      <c r="L39" s="113">
        <f>SUM(L37:L38)</f>
        <v>0</v>
      </c>
      <c r="M39" s="113">
        <f>SUM(M37:M38)</f>
        <v>0</v>
      </c>
      <c r="N39" s="113">
        <f>SUM(N37:N38)</f>
        <v>0</v>
      </c>
      <c r="O39" s="113">
        <f>SUM(O37:O38)</f>
        <v>0</v>
      </c>
    </row>
    <row r="40" spans="1:15">
      <c r="A40" s="82" t="s">
        <v>40</v>
      </c>
      <c r="B40" s="11"/>
      <c r="C40" s="102"/>
      <c r="D40" s="10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</row>
    <row r="41" spans="1:15">
      <c r="A41" s="84" t="s">
        <v>41</v>
      </c>
      <c r="B41" s="11"/>
      <c r="C41" s="12"/>
      <c r="D41" s="107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</row>
    <row r="42" spans="1:15">
      <c r="A42" s="84" t="s">
        <v>24</v>
      </c>
      <c r="B42" s="104"/>
      <c r="C42" s="104"/>
      <c r="D42" s="107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</row>
    <row r="43" spans="1:15">
      <c r="A43" s="84" t="s">
        <v>25</v>
      </c>
      <c r="B43" s="104"/>
      <c r="C43" s="104"/>
      <c r="D43" s="107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</row>
    <row r="44" spans="1:15">
      <c r="A44" s="84" t="s">
        <v>42</v>
      </c>
      <c r="B44" s="104"/>
      <c r="C44" s="104"/>
      <c r="D44" s="107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</row>
    <row r="45" spans="1:15">
      <c r="A45" s="84" t="s">
        <v>43</v>
      </c>
      <c r="B45" s="104"/>
      <c r="C45" s="104"/>
      <c r="D45" s="107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</row>
    <row r="46" spans="1:15">
      <c r="A46" s="84" t="s">
        <v>44</v>
      </c>
      <c r="B46" s="104"/>
      <c r="C46" s="104"/>
      <c r="D46" s="107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</row>
    <row r="47" spans="1:15" ht="24" customHeight="1">
      <c r="A47" s="328" t="s">
        <v>45</v>
      </c>
      <c r="B47" s="328"/>
      <c r="C47" s="328"/>
      <c r="D47" s="328"/>
      <c r="E47"/>
      <c r="F47"/>
      <c r="G47"/>
      <c r="H47"/>
      <c r="I47"/>
      <c r="J47"/>
      <c r="K47"/>
      <c r="L47"/>
      <c r="M47"/>
      <c r="N47"/>
      <c r="O47"/>
    </row>
    <row r="48" spans="1:15">
      <c r="A48" s="10" t="s">
        <v>26</v>
      </c>
      <c r="B48" s="105"/>
      <c r="C48" s="105"/>
      <c r="D48" s="108"/>
      <c r="E48"/>
      <c r="F48"/>
      <c r="G48"/>
      <c r="H48"/>
      <c r="I48"/>
      <c r="J48"/>
      <c r="K48"/>
      <c r="L48"/>
      <c r="M48"/>
      <c r="N48"/>
      <c r="O48"/>
    </row>
    <row r="49" spans="1:15">
      <c r="A49" s="67"/>
      <c r="B49" s="105"/>
      <c r="C49" s="105"/>
      <c r="D49" s="105"/>
      <c r="E49"/>
      <c r="F49"/>
      <c r="G49"/>
      <c r="H49"/>
      <c r="I49"/>
      <c r="J49"/>
      <c r="K49"/>
      <c r="L49"/>
      <c r="M49"/>
      <c r="N49"/>
      <c r="O49"/>
    </row>
    <row r="50" spans="1:15">
      <c r="A50" s="67" t="s">
        <v>77</v>
      </c>
      <c r="B50" s="144">
        <f>'Pasūtītāja koptāme'!C19</f>
        <v>0</v>
      </c>
      <c r="C50"/>
      <c r="D50" s="105"/>
      <c r="E50"/>
      <c r="F50"/>
      <c r="G50"/>
      <c r="H50"/>
      <c r="I50"/>
      <c r="J50"/>
      <c r="K50"/>
      <c r="L50"/>
      <c r="M50"/>
      <c r="N50"/>
      <c r="O50"/>
    </row>
    <row r="51" spans="1:15">
      <c r="A51" s="67"/>
      <c r="B51" s="67"/>
      <c r="C51"/>
      <c r="D51" s="105"/>
      <c r="E51"/>
      <c r="F51"/>
      <c r="G51"/>
      <c r="H51"/>
      <c r="I51"/>
      <c r="J51"/>
      <c r="K51"/>
      <c r="L51"/>
      <c r="M51"/>
      <c r="N51"/>
      <c r="O51"/>
    </row>
    <row r="52" spans="1:15">
      <c r="A52" s="67" t="s">
        <v>14</v>
      </c>
      <c r="B52" s="66">
        <f>'Pasūtītāja koptāme'!C21</f>
        <v>0</v>
      </c>
      <c r="D52" s="104"/>
    </row>
    <row r="53" spans="1:15">
      <c r="A53" s="67"/>
      <c r="B53" s="66">
        <f>'Pasūtītāja koptāme'!C22</f>
        <v>0</v>
      </c>
      <c r="D53" s="104"/>
    </row>
  </sheetData>
  <mergeCells count="18">
    <mergeCell ref="B2:E2"/>
    <mergeCell ref="B5:D5"/>
    <mergeCell ref="B6:D6"/>
    <mergeCell ref="B7:D7"/>
    <mergeCell ref="B8:D8"/>
    <mergeCell ref="A47:D47"/>
    <mergeCell ref="J8:L8"/>
    <mergeCell ref="A9:A10"/>
    <mergeCell ref="B9:B10"/>
    <mergeCell ref="C9:C10"/>
    <mergeCell ref="D9:D10"/>
    <mergeCell ref="E9:J9"/>
    <mergeCell ref="K9:O9"/>
    <mergeCell ref="G8:I8"/>
    <mergeCell ref="B12:D12"/>
    <mergeCell ref="B23:D23"/>
    <mergeCell ref="B27:D27"/>
    <mergeCell ref="B33:D33"/>
  </mergeCells>
  <printOptions horizontalCentered="1"/>
  <pageMargins left="0.39370078740157483" right="0.39370078740157483" top="0.78740157480314965" bottom="0.59055118110236227" header="0.31496062992125984" footer="0.39370078740157483"/>
  <pageSetup paperSize="9" scale="73" fitToHeight="0" orientation="landscape" r:id="rId1"/>
  <headerFooter>
    <oddFooter>&amp;CLapaspuse &amp;P no &amp;N&amp;R&amp;A</oddFooter>
  </headerFooter>
  <rowBreaks count="1" manualBreakCount="1">
    <brk id="32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Pasūtītāja koptāme</vt:lpstr>
      <vt:lpstr>Būvnieka koptāme</vt:lpstr>
      <vt:lpstr>Kopsavilkums</vt:lpstr>
      <vt:lpstr>LT-1; SagatavDem</vt:lpstr>
      <vt:lpstr>LT-2; Izbūve</vt:lpstr>
      <vt:lpstr>Kopsavilkums!Print_Area</vt:lpstr>
      <vt:lpstr>'LT-1; SagatavDem'!Print_Area</vt:lpstr>
      <vt:lpstr>'LT-2; Izbūve'!Print_Area</vt:lpstr>
      <vt:lpstr>Kopsavilkums!Print_Titles</vt:lpstr>
      <vt:lpstr>'LT-1; SagatavDem'!Print_Titles</vt:lpstr>
      <vt:lpstr>'LT-2; Izbūve'!Print_Titles</vt:lpstr>
    </vt:vector>
  </TitlesOfParts>
  <Company>Cers projekti SIA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evija</dc:creator>
  <cp:lastModifiedBy>Janis</cp:lastModifiedBy>
  <cp:lastPrinted>2016-02-11T09:14:48Z</cp:lastPrinted>
  <dcterms:created xsi:type="dcterms:W3CDTF">2011-03-23T14:07:45Z</dcterms:created>
  <dcterms:modified xsi:type="dcterms:W3CDTF">2016-04-04T08:33:30Z</dcterms:modified>
</cp:coreProperties>
</file>